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urrent Work Ashutosh\RFP\RFP Managed VC\RFP Documents\Final\"/>
    </mc:Choice>
  </mc:AlternateContent>
  <bookViews>
    <workbookView xWindow="480" yWindow="60" windowWidth="18195" windowHeight="10290"/>
  </bookViews>
  <sheets>
    <sheet name="Part A" sheetId="2" r:id="rId1"/>
  </sheets>
  <definedNames>
    <definedName name="_xlnm.Print_Area" localSheetId="0">'Part A'!$A$1:$K$40</definedName>
  </definedNames>
  <calcPr calcId="152511"/>
</workbook>
</file>

<file path=xl/calcChain.xml><?xml version="1.0" encoding="utf-8"?>
<calcChain xmlns="http://schemas.openxmlformats.org/spreadsheetml/2006/main">
  <c r="K14" i="2" l="1"/>
  <c r="J14" i="2"/>
  <c r="K30" i="2" l="1"/>
  <c r="J30" i="2"/>
  <c r="K11" i="2"/>
  <c r="J11" i="2"/>
  <c r="K17" i="2" l="1"/>
  <c r="J17" i="2"/>
  <c r="K9" i="2"/>
  <c r="J9" i="2"/>
  <c r="K29" i="2" l="1"/>
  <c r="J29" i="2"/>
  <c r="J22" i="2" l="1"/>
  <c r="J21" i="2"/>
  <c r="J28" i="2" l="1"/>
  <c r="J27" i="2"/>
  <c r="J26" i="2"/>
  <c r="J20" i="2"/>
  <c r="J32" i="2" l="1"/>
  <c r="J31" i="2"/>
  <c r="J25" i="2"/>
  <c r="J24" i="2"/>
  <c r="J23" i="2"/>
  <c r="J12" i="2"/>
  <c r="J10" i="2"/>
  <c r="J19" i="2" l="1"/>
  <c r="J18" i="2"/>
  <c r="J16" i="2"/>
  <c r="J15" i="2"/>
  <c r="J13" i="2"/>
  <c r="J8" i="2"/>
  <c r="J7" i="2"/>
  <c r="J33" i="2" l="1"/>
  <c r="E6" i="2"/>
  <c r="I6" i="2" l="1"/>
  <c r="H6" i="2"/>
  <c r="G6" i="2"/>
  <c r="F6" i="2"/>
  <c r="K10" i="2" l="1"/>
  <c r="K21" i="2"/>
  <c r="K22" i="2"/>
  <c r="K20" i="2"/>
  <c r="K27" i="2"/>
  <c r="K28" i="2"/>
  <c r="K26" i="2"/>
  <c r="K32" i="2"/>
  <c r="K31" i="2"/>
  <c r="K12" i="2"/>
  <c r="K23" i="2"/>
  <c r="K24" i="2"/>
  <c r="K25" i="2"/>
  <c r="K19" i="2"/>
  <c r="K13" i="2"/>
  <c r="K16" i="2"/>
  <c r="K8" i="2"/>
  <c r="K18" i="2"/>
  <c r="K7" i="2"/>
  <c r="K15" i="2"/>
  <c r="K33" i="2" l="1"/>
  <c r="K34" i="2" s="1"/>
</calcChain>
</file>

<file path=xl/sharedStrings.xml><?xml version="1.0" encoding="utf-8"?>
<sst xmlns="http://schemas.openxmlformats.org/spreadsheetml/2006/main" count="52" uniqueCount="51">
  <si>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</si>
  <si>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</si>
  <si>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</si>
  <si>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</si>
  <si>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</si>
  <si>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</si>
  <si>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</si>
  <si>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</si>
  <si>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</si>
  <si>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</si>
  <si>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</si>
  <si>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</si>
  <si>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</si>
  <si>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</si>
  <si>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</si>
  <si>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</si>
  <si>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</si>
  <si>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Grand Indicative Cost</t>
  </si>
  <si>
    <t xml:space="preserve"> Refer  Business Rules for Online Reverse Auction</t>
  </si>
  <si>
    <t>Qty</t>
  </si>
  <si>
    <t>On-site Support of L1 personnel</t>
  </si>
  <si>
    <t>On-site Support of L2 personnel</t>
  </si>
  <si>
    <t>Rental for Links as per technical Specification</t>
  </si>
  <si>
    <t xml:space="preserve">COMMERCIAL BID (Annexure-IX)  </t>
  </si>
  <si>
    <t>Rentals for 103 inch display as per technical specification</t>
  </si>
  <si>
    <t>Rentals for networking devices such as routers, swicthes, LAN cables etc .</t>
  </si>
  <si>
    <t>Rentals for room based End Points as per technical specification for completely Integrated Units (including codec , camera , microphone and all other accessories including cables)</t>
  </si>
  <si>
    <t xml:space="preserve">Rentals for room based end points as per technical specifications for Divisional Office (including codec,camera, microphone and all other accessories including cables) </t>
  </si>
  <si>
    <t>Bidder to Check the Correctness of the  Grand Indicative Cost and NPV Computation, the provided template and formulae are only suggestive /facilitators for computation.</t>
  </si>
  <si>
    <t>RFP For Installation , Commissioning and Maintenance of Managed Video Conferencing Solution</t>
  </si>
  <si>
    <t>Rentals for cloud Video Bridge as per technical specification</t>
  </si>
  <si>
    <t>Rentals for on-prem Video Bridge as per technical specification</t>
  </si>
  <si>
    <t>Rental for Interactive Collaboration Devices</t>
  </si>
  <si>
    <t>Rentals for Virtual Meeting Rooms for On-Prem Video Bridge with maximum of 240 participants with recording facility as per technical specifications</t>
  </si>
  <si>
    <t>Rentals for Virtual Meeting Rooms for Cloud Video Bridge with 1000 participants in each session with recording facility as per technical specifications</t>
  </si>
  <si>
    <t>Link Shifting within same premise</t>
  </si>
  <si>
    <t>VC Shifting within same premise</t>
  </si>
  <si>
    <t>Link Shifting in different premise</t>
  </si>
  <si>
    <t>VC Shifting in different premise</t>
  </si>
  <si>
    <t>Splitters for providing additional displays</t>
  </si>
  <si>
    <t>As per requirement</t>
  </si>
  <si>
    <t>Rentals for Collaboration Client for Computer/laptop/Mobile device for Virtual meeting room for Cloud Video Bridge as per technical specification</t>
  </si>
  <si>
    <t>Rental for room based VC with existing screens as per technical specifications</t>
  </si>
  <si>
    <t>Rentals for 75 inch display as per technical specification</t>
  </si>
  <si>
    <t>Streaming solution as per technical specifications</t>
  </si>
  <si>
    <t>Extra Microphones with extension cords</t>
  </si>
  <si>
    <t>Extra PTZ Camera as per technical specifications</t>
  </si>
  <si>
    <t xml:space="preserve">Ref : LIC-CO/IT-DT/NW/RFP/2025-26/01 Dated: 06/10/2025                        </t>
  </si>
  <si>
    <t>SSL Certificate</t>
  </si>
  <si>
    <t>Rentals for 85 inch display as per technical specification</t>
  </si>
  <si>
    <t>Stands, along with accessories for installing single/dual displays wherever wall mounting is not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</si>
</sst>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4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164" fontId="9" fillId="2" borderId="2" xfId="0" applyNumberFormat="1" applyFont="1" applyFill="1" applyBorder="1" applyAlignment="1" applyProtection="1">
      <alignment vertical="top"/>
    </xf>
    <xf numFmtId="0" fontId="8" fillId="5" borderId="2" xfId="0" applyFont="1" applyFill="1" applyBorder="1" applyAlignment="1" applyProtection="1">
      <alignment vertical="top"/>
    </xf>
    <xf numFmtId="164" fontId="5" fillId="0" borderId="0" xfId="0" applyNumberFormat="1" applyFont="1" applyAlignment="1" applyProtection="1">
      <alignment vertical="top"/>
    </xf>
    <xf numFmtId="1" fontId="7" fillId="0" borderId="2" xfId="1" applyNumberFormat="1" applyFont="1" applyBorder="1" applyAlignment="1" applyProtection="1">
      <alignment vertical="center" wrapText="1"/>
    </xf>
    <xf numFmtId="1" fontId="6" fillId="2" borderId="2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vertical="top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vertical="top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top"/>
    </xf>
    <xf numFmtId="0" fontId="8" fillId="0" borderId="2" xfId="0" applyFont="1" applyFill="1" applyBorder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horizontal="right" vertical="center"/>
    </xf>
    <xf numFmtId="1" fontId="7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top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L42"/>
  <sheetViews>
    <sheetView showGridLines="0" tabSelected="1" topLeftCell="A11" zoomScaleNormal="100" workbookViewId="0">
      <selection activeCell="E20" sqref="E20"/>
    </sheetView>
  </sheetViews>
  <sheetFormatPr defaultRowHeight="12" x14ac:dyDescent="0.25"/>
  <cols>
    <col min="1" max="1" width="10" style="1" customWidth="1"/>
    <col min="2" max="2" width="5.140625" style="1" bestFit="1" customWidth="1"/>
    <col min="3" max="3" width="54.42578125" style="1" customWidth="1"/>
    <col min="4" max="4" width="8.5703125" style="1" customWidth="1"/>
    <col min="5" max="9" width="10.7109375" style="1" customWidth="1"/>
    <col min="10" max="10" width="12.85546875" style="1" customWidth="1"/>
    <col min="11" max="11" width="11.28515625" style="1" customWidth="1"/>
    <col min="12" max="16384" width="9.140625" style="1"/>
  </cols>
  <sheetData>
    <row r="1" spans="2:11" ht="15.75" x14ac:dyDescent="0.25">
      <c r="B1" s="33" t="s">
        <v>47</v>
      </c>
      <c r="C1" s="33"/>
      <c r="D1" s="33"/>
      <c r="E1" s="33"/>
      <c r="F1" s="33"/>
      <c r="G1" s="33"/>
      <c r="H1" s="33"/>
      <c r="I1" s="33"/>
      <c r="J1" s="33"/>
      <c r="K1" s="33"/>
    </row>
    <row r="2" spans="2:11" ht="22.5" customHeight="1" x14ac:dyDescent="0.25">
      <c r="B2" s="32" t="s">
        <v>29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21" customHeight="1" thickBot="1" x14ac:dyDescent="0.3">
      <c r="B3" s="36" t="s">
        <v>7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25" customHeight="1" x14ac:dyDescent="0.25">
      <c r="B4" s="37" t="s">
        <v>23</v>
      </c>
      <c r="C4" s="38"/>
      <c r="D4" s="38"/>
      <c r="E4" s="38"/>
      <c r="F4" s="38"/>
      <c r="G4" s="38"/>
      <c r="H4" s="38"/>
      <c r="I4" s="38"/>
      <c r="J4" s="38"/>
      <c r="K4" s="39"/>
    </row>
    <row r="5" spans="2:11" s="2" customFormat="1" ht="18" customHeight="1" x14ac:dyDescent="0.25">
      <c r="B5" s="34" t="s">
        <v>0</v>
      </c>
      <c r="C5" s="27" t="s">
        <v>1</v>
      </c>
      <c r="D5" s="35" t="s">
        <v>19</v>
      </c>
      <c r="E5" s="27" t="s">
        <v>15</v>
      </c>
      <c r="F5" s="27" t="s">
        <v>2</v>
      </c>
      <c r="G5" s="27" t="s">
        <v>3</v>
      </c>
      <c r="H5" s="27" t="s">
        <v>4</v>
      </c>
      <c r="I5" s="27" t="s">
        <v>5</v>
      </c>
      <c r="J5" s="35" t="s">
        <v>14</v>
      </c>
      <c r="K5" s="40" t="s">
        <v>13</v>
      </c>
    </row>
    <row r="6" spans="2:11" ht="18.75" customHeight="1" x14ac:dyDescent="0.25">
      <c r="B6" s="34"/>
      <c r="C6" s="4" t="s">
        <v>6</v>
      </c>
      <c r="D6" s="35"/>
      <c r="E6" s="8">
        <f>1/1.1</f>
        <v>0.90909090909090906</v>
      </c>
      <c r="F6" s="8">
        <f>1/(1.1)^2</f>
        <v>0.82644628099173545</v>
      </c>
      <c r="G6" s="8">
        <f>1/(1.1)^3</f>
        <v>0.75131480090157754</v>
      </c>
      <c r="H6" s="8">
        <f>1/(1.1)^4</f>
        <v>0.68301345536507052</v>
      </c>
      <c r="I6" s="8">
        <f>1/(1.1)^5</f>
        <v>0.62092132305915493</v>
      </c>
      <c r="J6" s="35"/>
      <c r="K6" s="40"/>
    </row>
    <row r="7" spans="2:11" ht="18.75" customHeight="1" x14ac:dyDescent="0.25">
      <c r="B7" s="14">
        <v>1</v>
      </c>
      <c r="C7" s="5" t="s">
        <v>22</v>
      </c>
      <c r="D7" s="9">
        <v>162</v>
      </c>
      <c r="E7" s="13">
        <v>10</v>
      </c>
      <c r="F7" s="13">
        <v>10</v>
      </c>
      <c r="G7" s="13">
        <v>10</v>
      </c>
      <c r="H7" s="13">
        <v>10</v>
      </c>
      <c r="I7" s="13">
        <v>10</v>
      </c>
      <c r="J7" s="18">
        <f>SUM(E7:I7)*D7</f>
        <v>8100</v>
      </c>
      <c r="K7" s="16">
        <f t="shared" ref="K7:K15" si="0">(($E$6*E7)+($F$6*F7)+($G$6*G7)+($H$6*H7)+($I$6*I7))*D7</f>
        <v>6141.0745664416845</v>
      </c>
    </row>
    <row r="8" spans="2:11" ht="57" x14ac:dyDescent="0.25">
      <c r="B8" s="14">
        <v>2</v>
      </c>
      <c r="C8" s="5" t="s">
        <v>26</v>
      </c>
      <c r="D8" s="9">
        <v>24</v>
      </c>
      <c r="E8" s="13">
        <v>10</v>
      </c>
      <c r="F8" s="13">
        <v>10</v>
      </c>
      <c r="G8" s="13">
        <v>10</v>
      </c>
      <c r="H8" s="13">
        <v>10</v>
      </c>
      <c r="I8" s="13">
        <v>10</v>
      </c>
      <c r="J8" s="18">
        <f t="shared" ref="J8:J29" si="1">SUM(E8:I8)*D8</f>
        <v>1200</v>
      </c>
      <c r="K8" s="16">
        <f t="shared" si="0"/>
        <v>909.78882465802735</v>
      </c>
    </row>
    <row r="9" spans="2:11" ht="14.25" x14ac:dyDescent="0.25">
      <c r="B9" s="14">
        <v>3</v>
      </c>
      <c r="C9" s="5" t="s">
        <v>32</v>
      </c>
      <c r="D9" s="9">
        <v>24</v>
      </c>
      <c r="E9" s="13">
        <v>10</v>
      </c>
      <c r="F9" s="13">
        <v>10</v>
      </c>
      <c r="G9" s="13">
        <v>10</v>
      </c>
      <c r="H9" s="13">
        <v>10</v>
      </c>
      <c r="I9" s="13">
        <v>10</v>
      </c>
      <c r="J9" s="18">
        <f t="shared" si="1"/>
        <v>1200</v>
      </c>
      <c r="K9" s="16">
        <f t="shared" si="0"/>
        <v>909.78882465802735</v>
      </c>
    </row>
    <row r="10" spans="2:11" ht="62.25" customHeight="1" x14ac:dyDescent="0.25">
      <c r="B10" s="14">
        <v>4</v>
      </c>
      <c r="C10" s="5" t="s">
        <v>27</v>
      </c>
      <c r="D10" s="9">
        <v>130</v>
      </c>
      <c r="E10" s="13">
        <v>10</v>
      </c>
      <c r="F10" s="13">
        <v>10</v>
      </c>
      <c r="G10" s="13">
        <v>10</v>
      </c>
      <c r="H10" s="13">
        <v>10</v>
      </c>
      <c r="I10" s="13">
        <v>10</v>
      </c>
      <c r="J10" s="18">
        <f t="shared" si="1"/>
        <v>6500</v>
      </c>
      <c r="K10" s="16">
        <f t="shared" si="0"/>
        <v>4928.0228002309814</v>
      </c>
    </row>
    <row r="11" spans="2:11" ht="42.75" x14ac:dyDescent="0.25">
      <c r="B11" s="14">
        <v>5</v>
      </c>
      <c r="C11" s="5" t="s">
        <v>41</v>
      </c>
      <c r="D11" s="15" t="s">
        <v>40</v>
      </c>
      <c r="E11" s="13">
        <v>10</v>
      </c>
      <c r="F11" s="13">
        <v>10</v>
      </c>
      <c r="G11" s="13">
        <v>10</v>
      </c>
      <c r="H11" s="13">
        <v>10</v>
      </c>
      <c r="I11" s="13">
        <v>10</v>
      </c>
      <c r="J11" s="18">
        <f>SUM(E11:I11)</f>
        <v>50</v>
      </c>
      <c r="K11" s="16">
        <f>(($E$6*E11)+($F$6*F11)+($G$6*G11)+($H$6*H11)+($I$6*I11))</f>
        <v>37.907867694084473</v>
      </c>
    </row>
    <row r="12" spans="2:11" ht="28.5" x14ac:dyDescent="0.25">
      <c r="B12" s="14">
        <v>6</v>
      </c>
      <c r="C12" s="5" t="s">
        <v>42</v>
      </c>
      <c r="D12" s="9">
        <v>60</v>
      </c>
      <c r="E12" s="13">
        <v>10</v>
      </c>
      <c r="F12" s="13">
        <v>10</v>
      </c>
      <c r="G12" s="13">
        <v>10</v>
      </c>
      <c r="H12" s="13">
        <v>10</v>
      </c>
      <c r="I12" s="13">
        <v>10</v>
      </c>
      <c r="J12" s="18">
        <f t="shared" si="1"/>
        <v>3000</v>
      </c>
      <c r="K12" s="16">
        <f t="shared" si="0"/>
        <v>2274.4720616450686</v>
      </c>
    </row>
    <row r="13" spans="2:11" ht="18.75" customHeight="1" x14ac:dyDescent="0.25">
      <c r="B13" s="14">
        <v>7</v>
      </c>
      <c r="C13" s="5" t="s">
        <v>43</v>
      </c>
      <c r="D13" s="9">
        <v>270</v>
      </c>
      <c r="E13" s="13">
        <v>10</v>
      </c>
      <c r="F13" s="13">
        <v>10</v>
      </c>
      <c r="G13" s="13">
        <v>10</v>
      </c>
      <c r="H13" s="13">
        <v>10</v>
      </c>
      <c r="I13" s="13">
        <v>10</v>
      </c>
      <c r="J13" s="18">
        <f t="shared" si="1"/>
        <v>13500</v>
      </c>
      <c r="K13" s="16">
        <f t="shared" si="0"/>
        <v>10235.124277402807</v>
      </c>
    </row>
    <row r="14" spans="2:11" ht="18.75" customHeight="1" x14ac:dyDescent="0.25">
      <c r="B14" s="20">
        <v>8</v>
      </c>
      <c r="C14" s="5" t="s">
        <v>49</v>
      </c>
      <c r="D14" s="21">
        <v>48</v>
      </c>
      <c r="E14" s="22">
        <v>10</v>
      </c>
      <c r="F14" s="22">
        <v>10</v>
      </c>
      <c r="G14" s="22">
        <v>10</v>
      </c>
      <c r="H14" s="22">
        <v>10</v>
      </c>
      <c r="I14" s="22">
        <v>10</v>
      </c>
      <c r="J14" s="23">
        <f t="shared" si="1"/>
        <v>2400</v>
      </c>
      <c r="K14" s="24">
        <f t="shared" si="0"/>
        <v>1819.5776493160547</v>
      </c>
    </row>
    <row r="15" spans="2:11" ht="18.75" customHeight="1" x14ac:dyDescent="0.25">
      <c r="B15" s="14">
        <v>9</v>
      </c>
      <c r="C15" s="5" t="s">
        <v>24</v>
      </c>
      <c r="D15" s="9">
        <v>2</v>
      </c>
      <c r="E15" s="13">
        <v>10</v>
      </c>
      <c r="F15" s="13">
        <v>10</v>
      </c>
      <c r="G15" s="13">
        <v>10</v>
      </c>
      <c r="H15" s="13">
        <v>10</v>
      </c>
      <c r="I15" s="13">
        <v>10</v>
      </c>
      <c r="J15" s="18">
        <f t="shared" si="1"/>
        <v>100</v>
      </c>
      <c r="K15" s="16">
        <f t="shared" si="0"/>
        <v>75.815735388168946</v>
      </c>
    </row>
    <row r="16" spans="2:11" ht="28.5" x14ac:dyDescent="0.25">
      <c r="B16" s="14">
        <v>10</v>
      </c>
      <c r="C16" s="5" t="s">
        <v>25</v>
      </c>
      <c r="D16" s="5">
        <v>162</v>
      </c>
      <c r="E16" s="13">
        <v>10</v>
      </c>
      <c r="F16" s="13">
        <v>10</v>
      </c>
      <c r="G16" s="13">
        <v>10</v>
      </c>
      <c r="H16" s="13">
        <v>10</v>
      </c>
      <c r="I16" s="13">
        <v>10</v>
      </c>
      <c r="J16" s="18">
        <f t="shared" si="1"/>
        <v>8100</v>
      </c>
      <c r="K16" s="16">
        <f>(($E$6*E16)+($F$6*F16)+($G$6*G16)+($H$6*H16)+($I$6*I16))*D16</f>
        <v>6141.0745664416845</v>
      </c>
    </row>
    <row r="17" spans="2:11" ht="28.5" x14ac:dyDescent="0.25">
      <c r="B17" s="14">
        <v>11</v>
      </c>
      <c r="C17" s="5" t="s">
        <v>31</v>
      </c>
      <c r="D17" s="5">
        <v>1</v>
      </c>
      <c r="E17" s="13">
        <v>10</v>
      </c>
      <c r="F17" s="13">
        <v>10</v>
      </c>
      <c r="G17" s="13">
        <v>10</v>
      </c>
      <c r="H17" s="13">
        <v>10</v>
      </c>
      <c r="I17" s="13">
        <v>10</v>
      </c>
      <c r="J17" s="18">
        <f t="shared" si="1"/>
        <v>50</v>
      </c>
      <c r="K17" s="16">
        <f>(($E$6*E17)+($F$6*F17)+($G$6*G17)+($H$6*H17)+($I$6*I17))*D17</f>
        <v>37.907867694084473</v>
      </c>
    </row>
    <row r="18" spans="2:11" ht="28.5" x14ac:dyDescent="0.25">
      <c r="B18" s="14">
        <v>12</v>
      </c>
      <c r="C18" s="5" t="s">
        <v>30</v>
      </c>
      <c r="D18" s="5">
        <v>1</v>
      </c>
      <c r="E18" s="13">
        <v>10</v>
      </c>
      <c r="F18" s="13">
        <v>10</v>
      </c>
      <c r="G18" s="13">
        <v>10</v>
      </c>
      <c r="H18" s="13">
        <v>10</v>
      </c>
      <c r="I18" s="13">
        <v>10</v>
      </c>
      <c r="J18" s="18">
        <f t="shared" si="1"/>
        <v>50</v>
      </c>
      <c r="K18" s="16">
        <f t="shared" ref="K18:K29" si="2">(($E$6*E18)+($F$6*F18)+($G$6*G18)+($H$6*H18)+($I$6*I18))*D18</f>
        <v>37.907867694084473</v>
      </c>
    </row>
    <row r="19" spans="2:11" ht="42.75" x14ac:dyDescent="0.25">
      <c r="B19" s="14">
        <v>13</v>
      </c>
      <c r="C19" s="5" t="s">
        <v>33</v>
      </c>
      <c r="D19" s="5">
        <v>10</v>
      </c>
      <c r="E19" s="13">
        <v>10</v>
      </c>
      <c r="F19" s="13">
        <v>10</v>
      </c>
      <c r="G19" s="13">
        <v>10</v>
      </c>
      <c r="H19" s="13">
        <v>10</v>
      </c>
      <c r="I19" s="13">
        <v>10</v>
      </c>
      <c r="J19" s="18">
        <f t="shared" si="1"/>
        <v>500</v>
      </c>
      <c r="K19" s="16">
        <f t="shared" si="2"/>
        <v>379.07867694084473</v>
      </c>
    </row>
    <row r="20" spans="2:11" ht="42.75" x14ac:dyDescent="0.25">
      <c r="B20" s="14">
        <v>14</v>
      </c>
      <c r="C20" s="5" t="s">
        <v>34</v>
      </c>
      <c r="D20" s="5">
        <v>300</v>
      </c>
      <c r="E20" s="13">
        <v>10</v>
      </c>
      <c r="F20" s="13">
        <v>10</v>
      </c>
      <c r="G20" s="13">
        <v>10</v>
      </c>
      <c r="H20" s="13">
        <v>10</v>
      </c>
      <c r="I20" s="13">
        <v>10</v>
      </c>
      <c r="J20" s="18">
        <f t="shared" si="1"/>
        <v>15000</v>
      </c>
      <c r="K20" s="16">
        <f t="shared" si="2"/>
        <v>11372.360308225341</v>
      </c>
    </row>
    <row r="21" spans="2:11" ht="14.25" x14ac:dyDescent="0.25">
      <c r="B21" s="14">
        <v>15</v>
      </c>
      <c r="C21" s="5" t="s">
        <v>44</v>
      </c>
      <c r="D21" s="5">
        <v>1</v>
      </c>
      <c r="E21" s="13">
        <v>10</v>
      </c>
      <c r="F21" s="13">
        <v>10</v>
      </c>
      <c r="G21" s="13">
        <v>10</v>
      </c>
      <c r="H21" s="13">
        <v>10</v>
      </c>
      <c r="I21" s="13">
        <v>10</v>
      </c>
      <c r="J21" s="18">
        <f t="shared" si="1"/>
        <v>50</v>
      </c>
      <c r="K21" s="16">
        <f t="shared" si="2"/>
        <v>37.907867694084473</v>
      </c>
    </row>
    <row r="22" spans="2:11" ht="28.5" x14ac:dyDescent="0.25">
      <c r="B22" s="14">
        <v>16</v>
      </c>
      <c r="C22" s="5" t="s">
        <v>50</v>
      </c>
      <c r="D22" s="5">
        <v>50</v>
      </c>
      <c r="E22" s="13">
        <v>10</v>
      </c>
      <c r="F22" s="13">
        <v>10</v>
      </c>
      <c r="G22" s="13">
        <v>10</v>
      </c>
      <c r="H22" s="13">
        <v>10</v>
      </c>
      <c r="I22" s="13">
        <v>10</v>
      </c>
      <c r="J22" s="18">
        <f t="shared" si="1"/>
        <v>2500</v>
      </c>
      <c r="K22" s="16">
        <f t="shared" si="2"/>
        <v>1895.3933847042235</v>
      </c>
    </row>
    <row r="23" spans="2:11" ht="24.75" customHeight="1" x14ac:dyDescent="0.25">
      <c r="B23" s="14">
        <v>17</v>
      </c>
      <c r="C23" s="5" t="s">
        <v>45</v>
      </c>
      <c r="D23" s="5">
        <v>60</v>
      </c>
      <c r="E23" s="13">
        <v>10</v>
      </c>
      <c r="F23" s="13">
        <v>10</v>
      </c>
      <c r="G23" s="13">
        <v>10</v>
      </c>
      <c r="H23" s="13">
        <v>10</v>
      </c>
      <c r="I23" s="13">
        <v>10</v>
      </c>
      <c r="J23" s="18">
        <f t="shared" si="1"/>
        <v>3000</v>
      </c>
      <c r="K23" s="16">
        <f t="shared" si="2"/>
        <v>2274.4720616450686</v>
      </c>
    </row>
    <row r="24" spans="2:11" ht="24.75" customHeight="1" x14ac:dyDescent="0.25">
      <c r="B24" s="14">
        <v>18</v>
      </c>
      <c r="C24" s="5" t="s">
        <v>46</v>
      </c>
      <c r="D24" s="5">
        <v>72</v>
      </c>
      <c r="E24" s="13">
        <v>10</v>
      </c>
      <c r="F24" s="13">
        <v>10</v>
      </c>
      <c r="G24" s="13">
        <v>10</v>
      </c>
      <c r="H24" s="13">
        <v>10</v>
      </c>
      <c r="I24" s="13">
        <v>10</v>
      </c>
      <c r="J24" s="18">
        <f t="shared" si="1"/>
        <v>3600</v>
      </c>
      <c r="K24" s="16">
        <f t="shared" si="2"/>
        <v>2729.3664739740821</v>
      </c>
    </row>
    <row r="25" spans="2:11" ht="24.75" customHeight="1" x14ac:dyDescent="0.25">
      <c r="B25" s="14">
        <v>19</v>
      </c>
      <c r="C25" s="5" t="s">
        <v>35</v>
      </c>
      <c r="D25" s="5">
        <v>100</v>
      </c>
      <c r="E25" s="13">
        <v>10</v>
      </c>
      <c r="F25" s="13">
        <v>10</v>
      </c>
      <c r="G25" s="13">
        <v>10</v>
      </c>
      <c r="H25" s="13">
        <v>10</v>
      </c>
      <c r="I25" s="13">
        <v>10</v>
      </c>
      <c r="J25" s="18">
        <f t="shared" si="1"/>
        <v>5000</v>
      </c>
      <c r="K25" s="16">
        <f t="shared" si="2"/>
        <v>3790.7867694084471</v>
      </c>
    </row>
    <row r="26" spans="2:11" ht="24.75" customHeight="1" x14ac:dyDescent="0.25">
      <c r="B26" s="14">
        <v>20</v>
      </c>
      <c r="C26" s="5" t="s">
        <v>36</v>
      </c>
      <c r="D26" s="5">
        <v>100</v>
      </c>
      <c r="E26" s="13">
        <v>10</v>
      </c>
      <c r="F26" s="13">
        <v>10</v>
      </c>
      <c r="G26" s="13">
        <v>10</v>
      </c>
      <c r="H26" s="13">
        <v>10</v>
      </c>
      <c r="I26" s="13">
        <v>10</v>
      </c>
      <c r="J26" s="18">
        <f t="shared" si="1"/>
        <v>5000</v>
      </c>
      <c r="K26" s="16">
        <f t="shared" si="2"/>
        <v>3790.7867694084471</v>
      </c>
    </row>
    <row r="27" spans="2:11" ht="24.75" customHeight="1" x14ac:dyDescent="0.25">
      <c r="B27" s="14">
        <v>21</v>
      </c>
      <c r="C27" s="5" t="s">
        <v>37</v>
      </c>
      <c r="D27" s="5">
        <v>20</v>
      </c>
      <c r="E27" s="13">
        <v>10</v>
      </c>
      <c r="F27" s="13">
        <v>10</v>
      </c>
      <c r="G27" s="13">
        <v>10</v>
      </c>
      <c r="H27" s="13">
        <v>10</v>
      </c>
      <c r="I27" s="13">
        <v>10</v>
      </c>
      <c r="J27" s="18">
        <f t="shared" si="1"/>
        <v>1000</v>
      </c>
      <c r="K27" s="16">
        <f t="shared" si="2"/>
        <v>758.15735388168946</v>
      </c>
    </row>
    <row r="28" spans="2:11" ht="24.75" customHeight="1" x14ac:dyDescent="0.25">
      <c r="B28" s="14">
        <v>22</v>
      </c>
      <c r="C28" s="5" t="s">
        <v>38</v>
      </c>
      <c r="D28" s="5">
        <v>20</v>
      </c>
      <c r="E28" s="13">
        <v>10</v>
      </c>
      <c r="F28" s="13">
        <v>10</v>
      </c>
      <c r="G28" s="13">
        <v>10</v>
      </c>
      <c r="H28" s="13">
        <v>10</v>
      </c>
      <c r="I28" s="13">
        <v>10</v>
      </c>
      <c r="J28" s="18">
        <f t="shared" si="1"/>
        <v>1000</v>
      </c>
      <c r="K28" s="16">
        <f t="shared" si="2"/>
        <v>758.15735388168946</v>
      </c>
    </row>
    <row r="29" spans="2:11" ht="24.75" customHeight="1" x14ac:dyDescent="0.25">
      <c r="B29" s="14">
        <v>23</v>
      </c>
      <c r="C29" s="5" t="s">
        <v>39</v>
      </c>
      <c r="D29" s="5">
        <v>60</v>
      </c>
      <c r="E29" s="13">
        <v>10</v>
      </c>
      <c r="F29" s="13">
        <v>10</v>
      </c>
      <c r="G29" s="13">
        <v>10</v>
      </c>
      <c r="H29" s="13">
        <v>10</v>
      </c>
      <c r="I29" s="13">
        <v>10</v>
      </c>
      <c r="J29" s="18">
        <f t="shared" si="1"/>
        <v>3000</v>
      </c>
      <c r="K29" s="16">
        <f t="shared" si="2"/>
        <v>2274.4720616450686</v>
      </c>
    </row>
    <row r="30" spans="2:11" ht="42.75" x14ac:dyDescent="0.25">
      <c r="B30" s="20">
        <v>24</v>
      </c>
      <c r="C30" s="5" t="s">
        <v>48</v>
      </c>
      <c r="D30" s="25" t="s">
        <v>40</v>
      </c>
      <c r="E30" s="22">
        <v>10</v>
      </c>
      <c r="F30" s="22">
        <v>10</v>
      </c>
      <c r="G30" s="22">
        <v>10</v>
      </c>
      <c r="H30" s="22">
        <v>10</v>
      </c>
      <c r="I30" s="22">
        <v>10</v>
      </c>
      <c r="J30" s="23">
        <f>SUM(E30:I30)</f>
        <v>50</v>
      </c>
      <c r="K30" s="24">
        <f>(($E$6*E30)+($F$6*F30)+($G$6*G30)+($H$6*H30)+($I$6*I30))</f>
        <v>37.907867694084473</v>
      </c>
    </row>
    <row r="31" spans="2:11" ht="24.75" customHeight="1" x14ac:dyDescent="0.25">
      <c r="B31" s="14">
        <v>25</v>
      </c>
      <c r="C31" s="4" t="s">
        <v>20</v>
      </c>
      <c r="D31" s="5">
        <v>1</v>
      </c>
      <c r="E31" s="13">
        <v>10</v>
      </c>
      <c r="F31" s="13">
        <v>10</v>
      </c>
      <c r="G31" s="13">
        <v>10</v>
      </c>
      <c r="H31" s="13">
        <v>10</v>
      </c>
      <c r="I31" s="13">
        <v>10</v>
      </c>
      <c r="J31" s="18">
        <f>SUM(E31:I31)*D31</f>
        <v>50</v>
      </c>
      <c r="K31" s="16">
        <f>(($E$6*E31)+($F$6*F31)+($G$6*G31)+($H$6*H31)+($I$6*I31))*D31</f>
        <v>37.907867694084473</v>
      </c>
    </row>
    <row r="32" spans="2:11" ht="24.75" customHeight="1" x14ac:dyDescent="0.25">
      <c r="B32" s="14">
        <v>26</v>
      </c>
      <c r="C32" s="4" t="s">
        <v>21</v>
      </c>
      <c r="D32" s="5">
        <v>1</v>
      </c>
      <c r="E32" s="13">
        <v>10</v>
      </c>
      <c r="F32" s="13">
        <v>10</v>
      </c>
      <c r="G32" s="13">
        <v>10</v>
      </c>
      <c r="H32" s="13">
        <v>10</v>
      </c>
      <c r="I32" s="13">
        <v>10</v>
      </c>
      <c r="J32" s="18">
        <f>SUM(E32:I32)*D32</f>
        <v>50</v>
      </c>
      <c r="K32" s="16">
        <f>(($E$6*E32)+($F$6*F32)+($G$6*G32)+($H$6*H32)+($I$6*I32))*D32</f>
        <v>37.907867694084473</v>
      </c>
    </row>
    <row r="33" spans="2:12" ht="21" customHeight="1" x14ac:dyDescent="0.25">
      <c r="B33" s="28" t="s">
        <v>17</v>
      </c>
      <c r="C33" s="29"/>
      <c r="D33" s="29"/>
      <c r="E33" s="29"/>
      <c r="F33" s="29"/>
      <c r="G33" s="29"/>
      <c r="H33" s="29"/>
      <c r="I33" s="29"/>
      <c r="J33" s="17">
        <f>SUM(J7:J32)</f>
        <v>84050</v>
      </c>
      <c r="K33" s="16">
        <f>SUM(K7:K32)</f>
        <v>63723.125593756005</v>
      </c>
    </row>
    <row r="34" spans="2:12" ht="21" customHeight="1" thickBot="1" x14ac:dyDescent="0.3">
      <c r="B34" s="30" t="s">
        <v>16</v>
      </c>
      <c r="C34" s="31"/>
      <c r="D34" s="31"/>
      <c r="E34" s="31"/>
      <c r="F34" s="31"/>
      <c r="G34" s="31"/>
      <c r="H34" s="31"/>
      <c r="I34" s="31"/>
      <c r="J34" s="11"/>
      <c r="K34" s="12">
        <f>K33</f>
        <v>63723.125593756005</v>
      </c>
    </row>
    <row r="35" spans="2:12" ht="14.25" x14ac:dyDescent="0.25">
      <c r="B35" s="43" t="s">
        <v>18</v>
      </c>
      <c r="C35" s="43"/>
      <c r="D35" s="43"/>
      <c r="E35" s="43"/>
      <c r="F35" s="43"/>
      <c r="G35" s="43"/>
      <c r="H35" s="43"/>
      <c r="I35" s="43"/>
      <c r="J35" s="43"/>
      <c r="K35" s="43"/>
    </row>
    <row r="36" spans="2:12" ht="35.25" customHeight="1" x14ac:dyDescent="0.25">
      <c r="B36" s="42" t="s">
        <v>28</v>
      </c>
      <c r="C36" s="42"/>
      <c r="D36" s="42"/>
      <c r="E36" s="42"/>
      <c r="F36" s="42"/>
      <c r="G36" s="42"/>
      <c r="H36" s="42"/>
      <c r="I36" s="42"/>
      <c r="J36" s="42"/>
      <c r="K36" s="42"/>
    </row>
    <row r="37" spans="2:12" ht="15" x14ac:dyDescent="0.25">
      <c r="B37" s="6"/>
      <c r="C37" s="6"/>
      <c r="D37" s="6"/>
      <c r="E37" s="6"/>
      <c r="F37" s="6"/>
      <c r="G37" s="6"/>
      <c r="H37" s="6"/>
      <c r="I37" s="6"/>
      <c r="J37" s="7"/>
      <c r="K37" s="7"/>
    </row>
    <row r="38" spans="2:12" ht="35.25" customHeight="1" x14ac:dyDescent="0.25">
      <c r="B38" s="41" t="s">
        <v>8</v>
      </c>
      <c r="C38" s="41"/>
      <c r="D38" s="26"/>
      <c r="E38" s="41" t="s">
        <v>9</v>
      </c>
      <c r="F38" s="41"/>
      <c r="G38" s="19"/>
      <c r="H38" s="6"/>
      <c r="I38" s="6"/>
      <c r="J38" s="7"/>
      <c r="K38" s="7"/>
    </row>
    <row r="39" spans="2:12" ht="15" x14ac:dyDescent="0.25">
      <c r="B39" s="6"/>
      <c r="C39" s="6"/>
      <c r="D39" s="6"/>
      <c r="E39" s="41" t="s">
        <v>10</v>
      </c>
      <c r="F39" s="41"/>
      <c r="G39" s="19"/>
      <c r="H39" s="6"/>
      <c r="I39" s="6"/>
      <c r="J39" s="7"/>
      <c r="K39" s="7"/>
    </row>
    <row r="40" spans="2:12" ht="15" x14ac:dyDescent="0.25">
      <c r="B40" s="41" t="s">
        <v>11</v>
      </c>
      <c r="C40" s="41"/>
      <c r="D40" s="26"/>
      <c r="E40" s="41" t="s">
        <v>12</v>
      </c>
      <c r="F40" s="41"/>
      <c r="G40" s="19"/>
      <c r="H40" s="6"/>
      <c r="I40" s="6"/>
      <c r="J40" s="7"/>
      <c r="K40" s="7"/>
      <c r="L40" s="10"/>
    </row>
    <row r="41" spans="2:12" ht="15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sheetProtection algorithmName="SHA-512" hashValue="nDC+ejOaT8MYsaNvfOhKwYwuDmDybHiJKfALAAb3RxqR6vy95dSoMhuziE893rpjIwCitrlKEINZC3bXGLn2+A==" saltValue="QDLd2J6/G11S9m1UTfyaRQ==" spinCount="100000" sheet="1" objects="1" scenarios="1" formatColumns="0" formatRows="0" selectLockedCells="1"/>
  <mergeCells count="17">
    <mergeCell ref="E39:F39"/>
    <mergeCell ref="B40:C40"/>
    <mergeCell ref="E40:F40"/>
    <mergeCell ref="B36:K36"/>
    <mergeCell ref="B35:K35"/>
    <mergeCell ref="B38:C38"/>
    <mergeCell ref="E38:F38"/>
    <mergeCell ref="B33:I33"/>
    <mergeCell ref="B34:I34"/>
    <mergeCell ref="B2:K2"/>
    <mergeCell ref="B1:K1"/>
    <mergeCell ref="B5:B6"/>
    <mergeCell ref="D5:D6"/>
    <mergeCell ref="B3:K3"/>
    <mergeCell ref="B4:K4"/>
    <mergeCell ref="J5:J6"/>
    <mergeCell ref="K5:K6"/>
  </mergeCells>
  <conditionalFormatting sqref="J33:K34">
    <cfRule type="cellIs" dxfId="0" priority="1" stopIfTrue="1" operator="equal">
      <formula>"QUOTE FOR ALL ITEMS"</formula>
    </cfRule>
  </conditionalFormatting>
  <pageMargins left="0.70866141732283472" right="0.70866141732283472" top="0.35433070866141736" bottom="0.39370078740157483" header="0.31496062992125984" footer="0.31496062992125984"/>
  <pageSetup paperSize="9" scale="84" fitToHeight="0" orientation="landscape" verticalDpi="4294967293" r:id="rId1"/>
  <ignoredErrors>
    <ignoredError sqref="J11:K11 J30: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A</vt:lpstr>
      <vt:lpstr>'Part 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ASHUTOSH ASWAL</cp:lastModifiedBy>
  <cp:lastPrinted>2025-11-10T12:06:32Z</cp:lastPrinted>
  <dcterms:created xsi:type="dcterms:W3CDTF">2015-08-13T06:45:58Z</dcterms:created>
  <dcterms:modified xsi:type="dcterms:W3CDTF">2025-11-11T10:41:24Z</dcterms:modified>
</cp:coreProperties>
</file>