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5" yWindow="-15" windowWidth="10320" windowHeight="8970"/>
  </bookViews>
  <sheets>
    <sheet name="Firewall" sheetId="2" r:id="rId1"/>
    <sheet name="BUYBACK ITEMS" sheetId="3" r:id="rId2"/>
  </sheets>
  <calcPr calcId="144525"/>
</workbook>
</file>

<file path=xl/calcChain.xml><?xml version="1.0" encoding="utf-8"?>
<calcChain xmlns="http://schemas.openxmlformats.org/spreadsheetml/2006/main">
  <c r="M13" i="2" l="1"/>
  <c r="N13" i="2" s="1"/>
  <c r="M24" i="2" l="1"/>
  <c r="N24" i="2" s="1"/>
  <c r="N20" i="2"/>
  <c r="M20" i="2"/>
  <c r="N19" i="2"/>
  <c r="M19" i="2"/>
  <c r="N17" i="2"/>
  <c r="M17" i="2"/>
  <c r="N16" i="2"/>
  <c r="M16" i="2"/>
  <c r="M23" i="2"/>
  <c r="N23" i="2" s="1"/>
  <c r="M22" i="2"/>
  <c r="N22" i="2" s="1"/>
  <c r="M21" i="2"/>
  <c r="N21" i="2" s="1"/>
  <c r="M10" i="2" l="1"/>
  <c r="N10" i="2" s="1"/>
  <c r="H7" i="3" l="1"/>
  <c r="G16" i="3" l="1"/>
  <c r="H8" i="3" l="1"/>
  <c r="H9" i="3"/>
  <c r="H10" i="3"/>
  <c r="H11" i="3"/>
  <c r="H12" i="3"/>
  <c r="H13" i="3"/>
  <c r="H14" i="3"/>
  <c r="H15" i="3"/>
  <c r="H16" i="3" l="1"/>
  <c r="G25" i="2" s="1"/>
  <c r="M25" i="2" s="1"/>
  <c r="M18" i="2"/>
  <c r="M7" i="2"/>
  <c r="N25" i="2" l="1"/>
  <c r="M26" i="2"/>
  <c r="M11" i="2"/>
  <c r="N11" i="2" s="1"/>
  <c r="M12" i="2"/>
  <c r="N12" i="2" s="1"/>
  <c r="M14" i="2"/>
  <c r="N14" i="2" s="1"/>
  <c r="M15" i="2"/>
  <c r="N15" i="2" s="1"/>
  <c r="M8" i="2"/>
  <c r="N8" i="2" s="1"/>
  <c r="M9" i="2"/>
  <c r="N9" i="2" s="1"/>
  <c r="N7" i="2"/>
  <c r="N27" i="2" l="1"/>
  <c r="H6" i="2"/>
  <c r="L6" i="2"/>
  <c r="K6" i="2"/>
  <c r="J6" i="2"/>
  <c r="I6" i="2"/>
  <c r="N18" i="2" l="1"/>
</calcChain>
</file>

<file path=xl/sharedStrings.xml><?xml version="1.0" encoding="utf-8"?>
<sst xmlns="http://schemas.openxmlformats.org/spreadsheetml/2006/main" count="165" uniqueCount="86">
  <si>
    <t>Item</t>
  </si>
  <si>
    <t>2nd Year</t>
  </si>
  <si>
    <t>3rd Year</t>
  </si>
  <si>
    <t>4th Year</t>
  </si>
  <si>
    <t>5th Year</t>
  </si>
  <si>
    <t>Discount Factor @10%</t>
  </si>
  <si>
    <t>Place :</t>
  </si>
  <si>
    <t>Authorized Signatory</t>
  </si>
  <si>
    <t>Name :</t>
  </si>
  <si>
    <t>Date :</t>
  </si>
  <si>
    <t>Designation :</t>
  </si>
  <si>
    <t>PV(Rs)</t>
  </si>
  <si>
    <t>Total(Rs)</t>
  </si>
  <si>
    <t>1st Year</t>
  </si>
  <si>
    <t>Grand Indicative Cost (NPV) - Figure to be Quoted in Online Reverse Auction</t>
  </si>
  <si>
    <t>A</t>
  </si>
  <si>
    <t>D</t>
  </si>
  <si>
    <t>E</t>
  </si>
  <si>
    <t>Qty</t>
  </si>
  <si>
    <t>F</t>
  </si>
  <si>
    <t>G</t>
  </si>
  <si>
    <t>H</t>
  </si>
  <si>
    <t>X</t>
  </si>
  <si>
    <t xml:space="preserve"> </t>
  </si>
  <si>
    <t>All payments on pro-rata basis only.</t>
  </si>
  <si>
    <t>Bidder to Check the Correctness of the  Grand Total Cost , the provided template and formulae are only suggestive /facilitators for computation.</t>
  </si>
  <si>
    <t>B</t>
  </si>
  <si>
    <t xml:space="preserve">C </t>
  </si>
  <si>
    <t>OEM</t>
  </si>
  <si>
    <t>Make/Model</t>
  </si>
  <si>
    <t>Description</t>
  </si>
  <si>
    <t>On Delivery</t>
  </si>
  <si>
    <t xml:space="preserve"> COMMERCIAL BID (Indicative) OF THE RFP</t>
  </si>
  <si>
    <t>I</t>
  </si>
  <si>
    <t>J</t>
  </si>
  <si>
    <t>K</t>
  </si>
  <si>
    <t>L</t>
  </si>
  <si>
    <t>M</t>
  </si>
  <si>
    <t xml:space="preserve">Name of Bidder : </t>
  </si>
  <si>
    <t>N</t>
  </si>
  <si>
    <t>O</t>
  </si>
  <si>
    <t xml:space="preserve"> Buyback Values</t>
  </si>
  <si>
    <t>P</t>
  </si>
  <si>
    <t>Q</t>
  </si>
  <si>
    <t xml:space="preserve"> Buyback Cost</t>
  </si>
  <si>
    <t xml:space="preserve">Perimeter Firewall Appliances for Data Center (DC) as per Technical Specifications </t>
  </si>
  <si>
    <t xml:space="preserve">Perimeter Firewall Appliances for DR site as per Technical Specifications </t>
  </si>
  <si>
    <t>Perimeter Firewall Appliances at IDC as per Technical Specifications</t>
  </si>
  <si>
    <t xml:space="preserve">Perimeter Firewall Appliances at Yogakshema as per Technical Specifications   </t>
  </si>
  <si>
    <t xml:space="preserve">Core Firewall Appliances for Data Center (DC) and DR site as per Technical Specifications </t>
  </si>
  <si>
    <t>Core Firewall Appliances for IDC &amp; Yogakshema as per Technical Specifications.</t>
  </si>
  <si>
    <t>Servers for Management with Logging and Reporting of Firewalls to provide high-availability provision at 2 different locations (DC and DR) to take care of the management of firewalls at all sites. It is the responsibility of vendor to do proper hardware sizing to avoid any bottlenecks. Vendor to factor Hardware, Software with necessary storage, RAID, any licenses (OS, database etc.). They should not depend on LIC for any provisioning in this regard.</t>
  </si>
  <si>
    <t>Direct Premium Support with 24x7x365 with OEM. Vendor to provide this Support for all of above components</t>
  </si>
  <si>
    <t xml:space="preserve">Offsite Support of L1 Engineer after LIC’s office hours </t>
  </si>
  <si>
    <t xml:space="preserve">Offsite L3 Engineer </t>
  </si>
  <si>
    <t xml:space="preserve">KVM switches 
It should be suitable for placing 8 Servers / appliances. KVM SWITCH should have following specifications – 
8 port integrated LCD, with full set of cables, 17” TFT LCD panel, and Key board in notebook form factor with PS2/USB interface.
</t>
  </si>
  <si>
    <t>L1 onsite support cost per year (Total Cost for 5 years) at Mumbai</t>
  </si>
  <si>
    <t>L2 onsite support cost per year (Total Cost for 5 years) at Mumbai</t>
  </si>
  <si>
    <t>L1 onsite support cost per year (Total Cost for 5 years) at Bengaluru</t>
  </si>
  <si>
    <t>Buyback</t>
  </si>
  <si>
    <t>ASA5555-K9</t>
  </si>
  <si>
    <t>CISCO</t>
  </si>
  <si>
    <t>Perimeter Firewall at DC</t>
  </si>
  <si>
    <t>Perimeter Firewall at DR</t>
  </si>
  <si>
    <t>Perimeter Firewall at NDR</t>
  </si>
  <si>
    <t>Core Firewall at DC</t>
  </si>
  <si>
    <t>Core Firewall at DR</t>
  </si>
  <si>
    <t>Core Firewall at NDR</t>
  </si>
  <si>
    <t>PaloAlto</t>
  </si>
  <si>
    <t>PA5050</t>
  </si>
  <si>
    <t>PA3060</t>
  </si>
  <si>
    <t>KVM</t>
  </si>
  <si>
    <t>Semantic Veritas License for CSM HA</t>
  </si>
  <si>
    <t>Servers along with Licenses and warranty</t>
  </si>
  <si>
    <t>Implementation of Solution as per IRDAI guidelines, Technicakl Specifications and Scope of Work</t>
  </si>
  <si>
    <t>R</t>
  </si>
  <si>
    <t>ASA5585-SSP-20</t>
  </si>
  <si>
    <t xml:space="preserve">Procurement of Network Gateway Security Products, Implementation &amp; Management. 
(Next Generation Firewall Solution, Sandbox Solution, DNS Security etc.)
(Next Generation Firewall Solution, Sandbox Solution, DNS Security etc.)
</t>
  </si>
  <si>
    <t>Procurement of Network Gateway Security Products, Implementation &amp; Management. (Next Generation Firewall Solution, Sandbox Solution, DNS Security etc.)</t>
  </si>
  <si>
    <t>OEM Audit Report</t>
  </si>
  <si>
    <t xml:space="preserve">Backup Solution </t>
  </si>
  <si>
    <t>S</t>
  </si>
  <si>
    <t xml:space="preserve">Dedicated APT/Sandbox appliance </t>
  </si>
  <si>
    <t>Ref : LIC-CO/IT-BPR/FW/RFP/2022-23/01  Dated : 21/10/2022</t>
  </si>
  <si>
    <t>Grand Indicative Cost ((Total of A-&gt;R) - S)</t>
  </si>
  <si>
    <t>Grand Buyback Cost (Total of A-&gt;I)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</si>
</sst>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5" x14ac:knownFonts="1">
    <font>
      <sz val="11"/>
      <color theme="1"/>
      <name val="Calibri"/>
      <family val="2"/>
      <scheme val="minor"/>
    </font>
    <font>
      <sz val="10"/>
      <name val="Arial"/>
      <family val="2"/>
    </font>
    <font>
      <b/>
      <sz val="11"/>
      <color theme="1"/>
      <name val="Calibri"/>
      <family val="2"/>
      <scheme val="minor"/>
    </font>
    <font>
      <sz val="9"/>
      <color theme="1"/>
      <name val="Calibri"/>
      <family val="2"/>
      <scheme val="minor"/>
    </font>
    <font>
      <b/>
      <sz val="11"/>
      <name val="Arial"/>
      <family val="2"/>
    </font>
    <font>
      <sz val="11"/>
      <name val="Arial"/>
      <family val="2"/>
    </font>
    <font>
      <sz val="10"/>
      <color rgb="FFFF0000"/>
      <name val="Arial"/>
      <family val="2"/>
    </font>
    <font>
      <sz val="16"/>
      <name val="Cambria"/>
      <family val="1"/>
    </font>
    <font>
      <b/>
      <sz val="16"/>
      <name val="Cambria"/>
      <family val="1"/>
    </font>
    <font>
      <b/>
      <sz val="16"/>
      <name val="Arial"/>
      <family val="2"/>
    </font>
    <font>
      <sz val="16"/>
      <color theme="1"/>
      <name val="Arial"/>
      <family val="2"/>
    </font>
    <font>
      <sz val="16"/>
      <name val="Arial"/>
      <family val="2"/>
    </font>
    <font>
      <b/>
      <sz val="16"/>
      <color theme="1"/>
      <name val="Arial"/>
      <family val="2"/>
    </font>
    <font>
      <sz val="16"/>
      <color theme="1"/>
      <name val="Calibri"/>
      <family val="2"/>
      <scheme val="minor"/>
    </font>
    <font>
      <b/>
      <sz val="24"/>
      <name val="Cambria"/>
      <family val="1"/>
    </font>
  </fonts>
  <fills count="8">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0"/>
        <bgColor indexed="64"/>
      </patternFill>
    </fill>
  </fills>
  <borders count="16">
    <border>
      <left/>
      <right/>
      <top/>
      <bottom/>
      <diagonal/>
    </border>
    <border diagonalUp="1" diagonalDown="1">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 fillId="0" borderId="1" quotePrefix="1">
      <alignment horizontal="justify" vertical="justify" textRotation="127" wrapText="1" justifyLastLine="1"/>
      <protection hidden="1"/>
    </xf>
  </cellStyleXfs>
  <cellXfs count="75">
    <xf numFmtId="0" fontId="0" fillId="0" borderId="0" xfId="0"/>
    <xf numFmtId="0" fontId="3" fillId="0" borderId="0" xfId="0" applyFont="1" applyAlignment="1" applyProtection="1">
      <alignment vertical="top"/>
    </xf>
    <xf numFmtId="0" fontId="3" fillId="0" borderId="0" xfId="0" applyFont="1" applyAlignment="1" applyProtection="1">
      <alignment horizontal="center" vertical="top"/>
    </xf>
    <xf numFmtId="0" fontId="11" fillId="5" borderId="2" xfId="1" applyFont="1" applyFill="1" applyBorder="1" applyAlignment="1" applyProtection="1">
      <alignment vertical="center" wrapText="1"/>
    </xf>
    <xf numFmtId="164" fontId="12" fillId="6" borderId="2" xfId="0" applyNumberFormat="1" applyFont="1" applyFill="1" applyBorder="1" applyAlignment="1" applyProtection="1">
      <alignment vertical="top"/>
    </xf>
    <xf numFmtId="0" fontId="11" fillId="0" borderId="2" xfId="1" applyFont="1" applyBorder="1" applyAlignment="1" applyProtection="1">
      <alignment vertical="center" wrapText="1"/>
    </xf>
    <xf numFmtId="1" fontId="11" fillId="0" borderId="2" xfId="1" applyNumberFormat="1" applyFont="1" applyBorder="1" applyAlignment="1" applyProtection="1">
      <alignment vertical="center" wrapText="1"/>
    </xf>
    <xf numFmtId="0" fontId="13" fillId="0" borderId="2" xfId="0" applyFont="1" applyBorder="1" applyAlignment="1" applyProtection="1">
      <alignment wrapText="1"/>
    </xf>
    <xf numFmtId="0" fontId="11" fillId="0" borderId="3" xfId="1" applyFont="1" applyBorder="1" applyAlignment="1" applyProtection="1">
      <alignment horizontal="center" vertical="center" wrapText="1"/>
    </xf>
    <xf numFmtId="0" fontId="0" fillId="0" borderId="0" xfId="0" applyProtection="1"/>
    <xf numFmtId="0" fontId="11" fillId="5" borderId="2" xfId="1" applyFont="1" applyFill="1" applyBorder="1" applyAlignment="1" applyProtection="1">
      <alignment vertical="top" wrapText="1"/>
    </xf>
    <xf numFmtId="0" fontId="11" fillId="0" borderId="3" xfId="1" applyFont="1" applyBorder="1" applyAlignment="1" applyProtection="1">
      <alignment horizontal="center" vertical="top"/>
    </xf>
    <xf numFmtId="0" fontId="13" fillId="0" borderId="2" xfId="0" applyFont="1" applyBorder="1" applyAlignment="1" applyProtection="1">
      <alignment vertical="top" wrapText="1"/>
    </xf>
    <xf numFmtId="0" fontId="11" fillId="0" borderId="2" xfId="1" applyFont="1" applyBorder="1" applyAlignment="1" applyProtection="1">
      <alignment vertical="top" wrapText="1"/>
      <protection locked="0"/>
    </xf>
    <xf numFmtId="0" fontId="11" fillId="0" borderId="2" xfId="1" applyFont="1" applyFill="1" applyBorder="1" applyAlignment="1" applyProtection="1">
      <alignment vertical="top" wrapText="1"/>
    </xf>
    <xf numFmtId="0" fontId="11" fillId="0" borderId="2" xfId="1" applyFont="1" applyFill="1" applyBorder="1" applyAlignment="1" applyProtection="1">
      <alignment vertical="top" wrapText="1"/>
      <protection locked="0"/>
    </xf>
    <xf numFmtId="1" fontId="11" fillId="3" borderId="2" xfId="1" applyNumberFormat="1" applyFont="1" applyFill="1" applyBorder="1" applyAlignment="1" applyProtection="1">
      <alignment horizontal="center" vertical="top" wrapText="1"/>
    </xf>
    <xf numFmtId="1" fontId="11" fillId="0" borderId="2" xfId="1" applyNumberFormat="1" applyFont="1" applyBorder="1" applyAlignment="1" applyProtection="1">
      <alignment vertical="top" wrapText="1"/>
    </xf>
    <xf numFmtId="1" fontId="11" fillId="0" borderId="4" xfId="1" applyNumberFormat="1" applyFont="1" applyBorder="1" applyAlignment="1" applyProtection="1">
      <alignment vertical="top" wrapText="1"/>
    </xf>
    <xf numFmtId="0" fontId="11" fillId="0" borderId="2" xfId="1" applyFont="1" applyBorder="1" applyAlignment="1" applyProtection="1">
      <alignment vertical="top" wrapText="1"/>
    </xf>
    <xf numFmtId="1" fontId="11" fillId="3" borderId="2" xfId="1" applyNumberFormat="1" applyFont="1" applyFill="1" applyBorder="1" applyAlignment="1" applyProtection="1">
      <alignment vertical="top" wrapText="1"/>
    </xf>
    <xf numFmtId="1" fontId="11" fillId="3" borderId="4" xfId="1" applyNumberFormat="1" applyFont="1" applyFill="1" applyBorder="1" applyAlignment="1" applyProtection="1">
      <alignment horizontal="center" vertical="top" wrapText="1"/>
    </xf>
    <xf numFmtId="1" fontId="11" fillId="0" borderId="5" xfId="1" applyNumberFormat="1" applyFont="1" applyBorder="1" applyAlignment="1" applyProtection="1">
      <alignment vertical="top" wrapText="1"/>
    </xf>
    <xf numFmtId="1" fontId="9" fillId="2" borderId="10" xfId="1" applyNumberFormat="1" applyFont="1" applyFill="1" applyBorder="1" applyAlignment="1" applyProtection="1">
      <alignment vertical="top" wrapText="1"/>
    </xf>
    <xf numFmtId="0" fontId="0" fillId="0" borderId="0" xfId="0" applyBorder="1" applyAlignment="1" applyProtection="1">
      <alignment vertical="top"/>
    </xf>
    <xf numFmtId="0" fontId="1" fillId="0" borderId="0" xfId="0" applyFont="1" applyFill="1" applyBorder="1" applyAlignment="1" applyProtection="1">
      <alignment vertical="top"/>
    </xf>
    <xf numFmtId="0" fontId="6" fillId="0" borderId="0" xfId="0" applyFont="1" applyBorder="1" applyAlignment="1" applyProtection="1">
      <alignment horizontal="left" vertical="top"/>
    </xf>
    <xf numFmtId="0" fontId="9" fillId="3" borderId="2" xfId="0" applyFont="1" applyFill="1" applyBorder="1" applyAlignment="1" applyProtection="1">
      <alignment horizontal="right" vertical="center" wrapText="1"/>
    </xf>
    <xf numFmtId="0" fontId="10" fillId="5" borderId="2" xfId="0" applyFont="1" applyFill="1" applyBorder="1" applyAlignment="1" applyProtection="1">
      <alignment horizontal="center" vertical="top" wrapText="1"/>
    </xf>
    <xf numFmtId="1" fontId="11" fillId="7" borderId="2" xfId="1" applyNumberFormat="1" applyFont="1" applyFill="1" applyBorder="1" applyAlignment="1" applyProtection="1">
      <alignment horizontal="center" vertical="top" wrapText="1"/>
    </xf>
    <xf numFmtId="1" fontId="11" fillId="7" borderId="2" xfId="1" applyNumberFormat="1" applyFont="1" applyFill="1" applyBorder="1" applyAlignment="1" applyProtection="1">
      <alignment vertical="top" wrapText="1"/>
      <protection locked="0"/>
    </xf>
    <xf numFmtId="0" fontId="11" fillId="7" borderId="2" xfId="1" applyFont="1" applyFill="1" applyBorder="1" applyAlignment="1" applyProtection="1">
      <alignment vertical="top" wrapText="1"/>
      <protection locked="0"/>
    </xf>
    <xf numFmtId="0" fontId="11" fillId="7" borderId="2" xfId="1" applyFont="1" applyFill="1" applyBorder="1" applyAlignment="1" applyProtection="1">
      <alignment vertical="top" wrapText="1"/>
    </xf>
    <xf numFmtId="0" fontId="0" fillId="0" borderId="0" xfId="0" applyFont="1" applyBorder="1" applyAlignment="1" applyProtection="1">
      <alignment vertical="top"/>
    </xf>
    <xf numFmtId="0" fontId="0" fillId="0" borderId="0" xfId="0" applyFont="1" applyAlignment="1" applyProtection="1">
      <alignment vertical="top"/>
    </xf>
    <xf numFmtId="0" fontId="11" fillId="7" borderId="2" xfId="1" applyFont="1" applyFill="1" applyBorder="1" applyAlignment="1" applyProtection="1">
      <alignment vertical="center" wrapText="1"/>
      <protection locked="0"/>
    </xf>
    <xf numFmtId="0" fontId="2" fillId="0" borderId="0" xfId="0" applyFont="1" applyBorder="1" applyAlignment="1" applyProtection="1">
      <alignment horizontal="left" vertical="top"/>
    </xf>
    <xf numFmtId="0" fontId="10" fillId="5" borderId="11" xfId="0" applyFont="1" applyFill="1" applyBorder="1" applyAlignment="1" applyProtection="1">
      <alignment horizontal="center" vertical="top"/>
    </xf>
    <xf numFmtId="0" fontId="10" fillId="5" borderId="12" xfId="0" applyFont="1" applyFill="1" applyBorder="1" applyAlignment="1" applyProtection="1">
      <alignment horizontal="center" vertical="top"/>
    </xf>
    <xf numFmtId="0" fontId="10" fillId="5" borderId="2" xfId="0" applyFont="1" applyFill="1" applyBorder="1" applyAlignment="1" applyProtection="1">
      <alignment horizontal="center" vertical="top"/>
    </xf>
    <xf numFmtId="0" fontId="13" fillId="7" borderId="2" xfId="0" applyFont="1" applyFill="1" applyBorder="1" applyAlignment="1" applyProtection="1">
      <alignment vertical="top" wrapText="1"/>
    </xf>
    <xf numFmtId="1" fontId="11" fillId="0" borderId="2" xfId="1" applyNumberFormat="1" applyFont="1" applyFill="1" applyBorder="1" applyAlignment="1" applyProtection="1">
      <alignment horizontal="center" vertical="top" wrapText="1"/>
    </xf>
    <xf numFmtId="1" fontId="11" fillId="0" borderId="2" xfId="1" applyNumberFormat="1" applyFont="1" applyFill="1" applyBorder="1" applyAlignment="1" applyProtection="1">
      <alignment vertical="top" wrapText="1"/>
    </xf>
    <xf numFmtId="0" fontId="4" fillId="0" borderId="0" xfId="0" applyFont="1" applyFill="1" applyBorder="1" applyAlignment="1" applyProtection="1">
      <alignment horizontal="center" vertical="top"/>
    </xf>
    <xf numFmtId="0" fontId="2" fillId="0" borderId="0" xfId="0" applyFont="1" applyBorder="1" applyAlignment="1" applyProtection="1">
      <alignment horizontal="left" vertical="top"/>
    </xf>
    <xf numFmtId="0" fontId="5" fillId="0" borderId="0" xfId="0" applyFont="1" applyFill="1" applyBorder="1" applyAlignment="1" applyProtection="1">
      <alignment horizontal="left" vertical="top"/>
    </xf>
    <xf numFmtId="0" fontId="9" fillId="3" borderId="3" xfId="0" applyFont="1" applyFill="1" applyBorder="1" applyAlignment="1" applyProtection="1">
      <alignment horizontal="right" vertical="top"/>
    </xf>
    <xf numFmtId="0" fontId="9" fillId="3" borderId="2" xfId="0" applyFont="1" applyFill="1" applyBorder="1" applyAlignment="1" applyProtection="1">
      <alignment horizontal="right" vertical="top"/>
    </xf>
    <xf numFmtId="0" fontId="9" fillId="4" borderId="9" xfId="0" applyFont="1" applyFill="1" applyBorder="1" applyAlignment="1" applyProtection="1">
      <alignment horizontal="right" vertical="top"/>
    </xf>
    <xf numFmtId="0" fontId="9" fillId="4" borderId="5" xfId="0" applyFont="1" applyFill="1" applyBorder="1" applyAlignment="1" applyProtection="1">
      <alignment horizontal="right" vertical="top"/>
    </xf>
    <xf numFmtId="0" fontId="14" fillId="0" borderId="2" xfId="0" applyFont="1" applyBorder="1" applyAlignment="1" applyProtection="1">
      <alignment horizontal="center" vertical="center" wrapText="1"/>
    </xf>
    <xf numFmtId="0" fontId="14" fillId="0" borderId="2" xfId="0" applyFont="1" applyBorder="1" applyAlignment="1" applyProtection="1">
      <alignment horizontal="center" vertical="center"/>
    </xf>
    <xf numFmtId="0" fontId="10" fillId="5" borderId="3" xfId="0" applyFont="1" applyFill="1" applyBorder="1" applyAlignment="1" applyProtection="1">
      <alignment horizontal="center" vertical="top"/>
    </xf>
    <xf numFmtId="0" fontId="10" fillId="5" borderId="11" xfId="0" applyFont="1" applyFill="1" applyBorder="1" applyAlignment="1" applyProtection="1">
      <alignment horizontal="center" vertical="top"/>
    </xf>
    <xf numFmtId="0" fontId="10" fillId="5" borderId="12" xfId="0" applyFont="1" applyFill="1" applyBorder="1" applyAlignment="1" applyProtection="1">
      <alignment horizontal="center" vertical="top"/>
    </xf>
    <xf numFmtId="0" fontId="9" fillId="0" borderId="13" xfId="0" applyFont="1" applyBorder="1" applyAlignment="1" applyProtection="1">
      <alignment horizontal="left" vertical="top"/>
      <protection locked="0"/>
    </xf>
    <xf numFmtId="0" fontId="9" fillId="0" borderId="14" xfId="0" applyFont="1" applyBorder="1" applyAlignment="1" applyProtection="1">
      <alignment horizontal="left" vertical="top"/>
      <protection locked="0"/>
    </xf>
    <xf numFmtId="0" fontId="9" fillId="0" borderId="15" xfId="0" applyFont="1" applyBorder="1" applyAlignment="1" applyProtection="1">
      <alignment horizontal="left" vertical="top"/>
      <protection locked="0"/>
    </xf>
    <xf numFmtId="0" fontId="9" fillId="0" borderId="6" xfId="0" applyFont="1" applyBorder="1" applyAlignment="1" applyProtection="1">
      <alignment horizontal="center" vertical="top"/>
    </xf>
    <xf numFmtId="0" fontId="9" fillId="0" borderId="7" xfId="0" applyFont="1" applyBorder="1" applyAlignment="1" applyProtection="1">
      <alignment horizontal="center" vertical="top"/>
    </xf>
    <xf numFmtId="0" fontId="9" fillId="0" borderId="8" xfId="0" applyFont="1" applyBorder="1" applyAlignment="1" applyProtection="1">
      <alignment horizontal="center" vertical="top"/>
    </xf>
    <xf numFmtId="0" fontId="10" fillId="5" borderId="2" xfId="0" applyFont="1" applyFill="1" applyBorder="1" applyAlignment="1" applyProtection="1">
      <alignment horizontal="center" vertical="top"/>
    </xf>
    <xf numFmtId="0" fontId="10" fillId="5" borderId="4" xfId="0" applyFont="1" applyFill="1" applyBorder="1" applyAlignment="1" applyProtection="1">
      <alignment horizontal="center" vertical="top"/>
    </xf>
    <xf numFmtId="0" fontId="9" fillId="3" borderId="3" xfId="0" applyFont="1" applyFill="1" applyBorder="1" applyAlignment="1" applyProtection="1">
      <alignment horizontal="right" vertical="center" wrapText="1"/>
    </xf>
    <xf numFmtId="0" fontId="9" fillId="3" borderId="2" xfId="0" applyFont="1" applyFill="1" applyBorder="1" applyAlignment="1" applyProtection="1">
      <alignment horizontal="right" vertical="center" wrapText="1"/>
    </xf>
    <xf numFmtId="0" fontId="10" fillId="5" borderId="11" xfId="0" applyFont="1" applyFill="1" applyBorder="1" applyAlignment="1" applyProtection="1">
      <alignment horizontal="center" vertical="center" wrapText="1"/>
    </xf>
    <xf numFmtId="0" fontId="10" fillId="5" borderId="1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9" fillId="0" borderId="13" xfId="0" applyFont="1" applyBorder="1" applyAlignment="1" applyProtection="1">
      <alignment horizontal="left" vertical="top" wrapText="1"/>
      <protection locked="0"/>
    </xf>
    <xf numFmtId="0" fontId="9" fillId="0" borderId="14" xfId="0" applyFont="1" applyBorder="1" applyAlignment="1" applyProtection="1">
      <alignment horizontal="left" vertical="top" wrapText="1"/>
      <protection locked="0"/>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10" fillId="5" borderId="3" xfId="0" applyFont="1" applyFill="1" applyBorder="1" applyAlignment="1" applyProtection="1">
      <alignment horizontal="center" vertical="top" wrapText="1"/>
    </xf>
    <xf numFmtId="0" fontId="10" fillId="5" borderId="2" xfId="0" applyFont="1" applyFill="1" applyBorder="1" applyAlignment="1" applyProtection="1">
      <alignment horizontal="center" vertical="top" wrapText="1"/>
    </xf>
  </cellXfs>
  <cellStyles count="2">
    <cellStyle name="Normal" xfId="0" builtinId="0"/>
    <cellStyle name="Normal 2" xfId="1"/>
  </cellStyles>
  <dxfs count="3">
    <dxf>
      <fill>
        <patternFill>
          <bgColor rgb="FFFF0000"/>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B1:N36"/>
  <sheetViews>
    <sheetView showGridLines="0" tabSelected="1" zoomScale="60" zoomScaleNormal="60" workbookViewId="0">
      <selection activeCell="H20" sqref="H20"/>
    </sheetView>
  </sheetViews>
  <sheetFormatPr defaultRowHeight="12" x14ac:dyDescent="0.25"/>
  <cols>
    <col min="1" max="1" width="2.140625" style="1" customWidth="1"/>
    <col min="2" max="2" width="7.140625" style="1" bestFit="1" customWidth="1"/>
    <col min="3" max="3" width="64.7109375" style="1" customWidth="1"/>
    <col min="4" max="4" width="15.42578125" style="1" customWidth="1"/>
    <col min="5" max="5" width="22" style="1" customWidth="1"/>
    <col min="6" max="6" width="17.7109375" style="1" customWidth="1"/>
    <col min="7" max="7" width="16.42578125" style="1" customWidth="1"/>
    <col min="8" max="8" width="13.42578125" style="1" bestFit="1" customWidth="1"/>
    <col min="9" max="9" width="13.5703125" style="1" bestFit="1" customWidth="1"/>
    <col min="10" max="10" width="13" style="1" bestFit="1" customWidth="1"/>
    <col min="11" max="12" width="12.7109375" style="1" bestFit="1" customWidth="1"/>
    <col min="13" max="14" width="16.42578125" style="1" bestFit="1" customWidth="1"/>
    <col min="15" max="16384" width="9.140625" style="1"/>
  </cols>
  <sheetData>
    <row r="1" spans="2:14" ht="30" customHeight="1" x14ac:dyDescent="0.25">
      <c r="B1" s="51" t="s">
        <v>83</v>
      </c>
      <c r="C1" s="51"/>
      <c r="D1" s="51"/>
      <c r="E1" s="51"/>
      <c r="F1" s="51"/>
      <c r="G1" s="51"/>
      <c r="H1" s="51"/>
      <c r="I1" s="51"/>
      <c r="J1" s="51"/>
      <c r="K1" s="51"/>
      <c r="L1" s="51"/>
      <c r="M1" s="51"/>
      <c r="N1" s="51"/>
    </row>
    <row r="2" spans="2:14" ht="58.5" customHeight="1" x14ac:dyDescent="0.25">
      <c r="B2" s="50" t="s">
        <v>77</v>
      </c>
      <c r="C2" s="50"/>
      <c r="D2" s="50"/>
      <c r="E2" s="50"/>
      <c r="F2" s="50"/>
      <c r="G2" s="50"/>
      <c r="H2" s="50"/>
      <c r="I2" s="50"/>
      <c r="J2" s="50"/>
      <c r="K2" s="50"/>
      <c r="L2" s="50"/>
      <c r="M2" s="50"/>
      <c r="N2" s="50"/>
    </row>
    <row r="3" spans="2:14" ht="21" thickBot="1" x14ac:dyDescent="0.3">
      <c r="B3" s="55" t="s">
        <v>38</v>
      </c>
      <c r="C3" s="56"/>
      <c r="D3" s="56"/>
      <c r="E3" s="56"/>
      <c r="F3" s="56"/>
      <c r="G3" s="56"/>
      <c r="H3" s="56"/>
      <c r="I3" s="56"/>
      <c r="J3" s="56"/>
      <c r="K3" s="56"/>
      <c r="L3" s="56"/>
      <c r="M3" s="56"/>
      <c r="N3" s="57"/>
    </row>
    <row r="4" spans="2:14" ht="20.25" x14ac:dyDescent="0.25">
      <c r="B4" s="58" t="s">
        <v>32</v>
      </c>
      <c r="C4" s="59"/>
      <c r="D4" s="59"/>
      <c r="E4" s="59"/>
      <c r="F4" s="59"/>
      <c r="G4" s="59"/>
      <c r="H4" s="59"/>
      <c r="I4" s="59"/>
      <c r="J4" s="59"/>
      <c r="K4" s="59"/>
      <c r="L4" s="59"/>
      <c r="M4" s="59"/>
      <c r="N4" s="60"/>
    </row>
    <row r="5" spans="2:14" s="2" customFormat="1" ht="20.25" x14ac:dyDescent="0.25">
      <c r="B5" s="52" t="s">
        <v>0</v>
      </c>
      <c r="C5" s="39" t="s">
        <v>30</v>
      </c>
      <c r="D5" s="53" t="s">
        <v>28</v>
      </c>
      <c r="E5" s="53" t="s">
        <v>29</v>
      </c>
      <c r="F5" s="53" t="s">
        <v>18</v>
      </c>
      <c r="G5" s="37" t="s">
        <v>31</v>
      </c>
      <c r="H5" s="39" t="s">
        <v>13</v>
      </c>
      <c r="I5" s="39" t="s">
        <v>1</v>
      </c>
      <c r="J5" s="39" t="s">
        <v>2</v>
      </c>
      <c r="K5" s="39" t="s">
        <v>3</v>
      </c>
      <c r="L5" s="39" t="s">
        <v>4</v>
      </c>
      <c r="M5" s="61" t="s">
        <v>12</v>
      </c>
      <c r="N5" s="62" t="s">
        <v>11</v>
      </c>
    </row>
    <row r="6" spans="2:14" ht="20.25" x14ac:dyDescent="0.25">
      <c r="B6" s="52"/>
      <c r="C6" s="10" t="s">
        <v>5</v>
      </c>
      <c r="D6" s="54"/>
      <c r="E6" s="54"/>
      <c r="F6" s="54"/>
      <c r="G6" s="38"/>
      <c r="H6" s="4">
        <f>1/1.1</f>
        <v>0.90909090909090906</v>
      </c>
      <c r="I6" s="4">
        <f>1/(1.1)^2</f>
        <v>0.82644628099173545</v>
      </c>
      <c r="J6" s="4">
        <f>1/(1.1)^3</f>
        <v>0.75131480090157754</v>
      </c>
      <c r="K6" s="4">
        <f>1/(1.1)^4</f>
        <v>0.68301345536507052</v>
      </c>
      <c r="L6" s="4">
        <f>1/(1.1)^5</f>
        <v>0.62092132305915493</v>
      </c>
      <c r="M6" s="61"/>
      <c r="N6" s="62"/>
    </row>
    <row r="7" spans="2:14" ht="42" x14ac:dyDescent="0.25">
      <c r="B7" s="11" t="s">
        <v>15</v>
      </c>
      <c r="C7" s="12" t="s">
        <v>45</v>
      </c>
      <c r="D7" s="15"/>
      <c r="E7" s="15"/>
      <c r="F7" s="14">
        <v>2</v>
      </c>
      <c r="G7" s="15">
        <v>200</v>
      </c>
      <c r="H7" s="41" t="s">
        <v>22</v>
      </c>
      <c r="I7" s="29" t="s">
        <v>22</v>
      </c>
      <c r="J7" s="29" t="s">
        <v>22</v>
      </c>
      <c r="K7" s="29" t="s">
        <v>22</v>
      </c>
      <c r="L7" s="29" t="s">
        <v>22</v>
      </c>
      <c r="M7" s="17">
        <f>F7*G7</f>
        <v>400</v>
      </c>
      <c r="N7" s="18">
        <f>M7</f>
        <v>400</v>
      </c>
    </row>
    <row r="8" spans="2:14" ht="42" x14ac:dyDescent="0.25">
      <c r="B8" s="11" t="s">
        <v>26</v>
      </c>
      <c r="C8" s="12" t="s">
        <v>46</v>
      </c>
      <c r="D8" s="31"/>
      <c r="E8" s="31"/>
      <c r="F8" s="32">
        <v>2</v>
      </c>
      <c r="G8" s="31">
        <v>100</v>
      </c>
      <c r="H8" s="29" t="s">
        <v>22</v>
      </c>
      <c r="I8" s="16" t="s">
        <v>22</v>
      </c>
      <c r="J8" s="16" t="s">
        <v>22</v>
      </c>
      <c r="K8" s="16" t="s">
        <v>22</v>
      </c>
      <c r="L8" s="16" t="s">
        <v>22</v>
      </c>
      <c r="M8" s="17">
        <f t="shared" ref="M8:M25" si="0">F8*G8</f>
        <v>200</v>
      </c>
      <c r="N8" s="18">
        <f t="shared" ref="N8:N25" si="1">M8</f>
        <v>200</v>
      </c>
    </row>
    <row r="9" spans="2:14" ht="42" x14ac:dyDescent="0.25">
      <c r="B9" s="11" t="s">
        <v>27</v>
      </c>
      <c r="C9" s="12" t="s">
        <v>47</v>
      </c>
      <c r="D9" s="13"/>
      <c r="E9" s="13"/>
      <c r="F9" s="14">
        <v>2</v>
      </c>
      <c r="G9" s="15">
        <v>100</v>
      </c>
      <c r="H9" s="16" t="s">
        <v>22</v>
      </c>
      <c r="I9" s="16" t="s">
        <v>22</v>
      </c>
      <c r="J9" s="16" t="s">
        <v>22</v>
      </c>
      <c r="K9" s="16" t="s">
        <v>22</v>
      </c>
      <c r="L9" s="16" t="s">
        <v>22</v>
      </c>
      <c r="M9" s="17">
        <f t="shared" si="0"/>
        <v>200</v>
      </c>
      <c r="N9" s="18">
        <f t="shared" si="1"/>
        <v>200</v>
      </c>
    </row>
    <row r="10" spans="2:14" ht="42" x14ac:dyDescent="0.25">
      <c r="B10" s="11" t="s">
        <v>16</v>
      </c>
      <c r="C10" s="12" t="s">
        <v>48</v>
      </c>
      <c r="D10" s="13"/>
      <c r="E10" s="13"/>
      <c r="F10" s="14">
        <v>2</v>
      </c>
      <c r="G10" s="15">
        <v>100</v>
      </c>
      <c r="H10" s="16" t="s">
        <v>22</v>
      </c>
      <c r="I10" s="16" t="s">
        <v>22</v>
      </c>
      <c r="J10" s="16" t="s">
        <v>22</v>
      </c>
      <c r="K10" s="16" t="s">
        <v>22</v>
      </c>
      <c r="L10" s="16" t="s">
        <v>22</v>
      </c>
      <c r="M10" s="17">
        <f>G10</f>
        <v>100</v>
      </c>
      <c r="N10" s="18">
        <f>M10</f>
        <v>100</v>
      </c>
    </row>
    <row r="11" spans="2:14" ht="42" x14ac:dyDescent="0.25">
      <c r="B11" s="11" t="s">
        <v>17</v>
      </c>
      <c r="C11" s="12" t="s">
        <v>49</v>
      </c>
      <c r="D11" s="13"/>
      <c r="E11" s="13"/>
      <c r="F11" s="14">
        <v>4</v>
      </c>
      <c r="G11" s="15">
        <v>10</v>
      </c>
      <c r="H11" s="16" t="s">
        <v>22</v>
      </c>
      <c r="I11" s="16" t="s">
        <v>22</v>
      </c>
      <c r="J11" s="16" t="s">
        <v>22</v>
      </c>
      <c r="K11" s="16" t="s">
        <v>22</v>
      </c>
      <c r="L11" s="16" t="s">
        <v>22</v>
      </c>
      <c r="M11" s="17">
        <f t="shared" si="0"/>
        <v>40</v>
      </c>
      <c r="N11" s="18">
        <f t="shared" si="1"/>
        <v>40</v>
      </c>
    </row>
    <row r="12" spans="2:14" ht="42" x14ac:dyDescent="0.25">
      <c r="B12" s="11" t="s">
        <v>19</v>
      </c>
      <c r="C12" s="12" t="s">
        <v>50</v>
      </c>
      <c r="D12" s="13"/>
      <c r="E12" s="13"/>
      <c r="F12" s="14">
        <v>4</v>
      </c>
      <c r="G12" s="15">
        <v>10</v>
      </c>
      <c r="H12" s="16" t="s">
        <v>22</v>
      </c>
      <c r="I12" s="16" t="s">
        <v>22</v>
      </c>
      <c r="J12" s="16" t="s">
        <v>22</v>
      </c>
      <c r="K12" s="16" t="s">
        <v>22</v>
      </c>
      <c r="L12" s="16" t="s">
        <v>22</v>
      </c>
      <c r="M12" s="17">
        <f t="shared" si="0"/>
        <v>40</v>
      </c>
      <c r="N12" s="18">
        <f t="shared" si="1"/>
        <v>40</v>
      </c>
    </row>
    <row r="13" spans="2:14" ht="21" x14ac:dyDescent="0.25">
      <c r="B13" s="11" t="s">
        <v>20</v>
      </c>
      <c r="C13" s="40" t="s">
        <v>82</v>
      </c>
      <c r="D13" s="31"/>
      <c r="E13" s="31"/>
      <c r="F13" s="32">
        <v>4</v>
      </c>
      <c r="G13" s="31">
        <v>10</v>
      </c>
      <c r="H13" s="16" t="s">
        <v>22</v>
      </c>
      <c r="I13" s="16" t="s">
        <v>22</v>
      </c>
      <c r="J13" s="16" t="s">
        <v>22</v>
      </c>
      <c r="K13" s="16" t="s">
        <v>22</v>
      </c>
      <c r="L13" s="16" t="s">
        <v>22</v>
      </c>
      <c r="M13" s="17">
        <f t="shared" si="0"/>
        <v>40</v>
      </c>
      <c r="N13" s="18">
        <f t="shared" si="1"/>
        <v>40</v>
      </c>
    </row>
    <row r="14" spans="2:14" ht="210" x14ac:dyDescent="0.25">
      <c r="B14" s="11" t="s">
        <v>21</v>
      </c>
      <c r="C14" s="12" t="s">
        <v>51</v>
      </c>
      <c r="D14" s="13"/>
      <c r="E14" s="13"/>
      <c r="F14" s="14">
        <v>2</v>
      </c>
      <c r="G14" s="15">
        <v>10</v>
      </c>
      <c r="H14" s="16" t="s">
        <v>22</v>
      </c>
      <c r="I14" s="16" t="s">
        <v>22</v>
      </c>
      <c r="J14" s="16" t="s">
        <v>22</v>
      </c>
      <c r="K14" s="16" t="s">
        <v>22</v>
      </c>
      <c r="L14" s="16" t="s">
        <v>22</v>
      </c>
      <c r="M14" s="17">
        <f t="shared" si="0"/>
        <v>20</v>
      </c>
      <c r="N14" s="18">
        <f t="shared" si="1"/>
        <v>20</v>
      </c>
    </row>
    <row r="15" spans="2:14" ht="63" x14ac:dyDescent="0.25">
      <c r="B15" s="11" t="s">
        <v>33</v>
      </c>
      <c r="C15" s="12" t="s">
        <v>52</v>
      </c>
      <c r="D15" s="13"/>
      <c r="E15" s="13"/>
      <c r="F15" s="14">
        <v>2</v>
      </c>
      <c r="G15" s="15">
        <v>10</v>
      </c>
      <c r="H15" s="16" t="s">
        <v>22</v>
      </c>
      <c r="I15" s="16" t="s">
        <v>22</v>
      </c>
      <c r="J15" s="16" t="s">
        <v>22</v>
      </c>
      <c r="K15" s="16" t="s">
        <v>22</v>
      </c>
      <c r="L15" s="16" t="s">
        <v>22</v>
      </c>
      <c r="M15" s="17">
        <f t="shared" si="0"/>
        <v>20</v>
      </c>
      <c r="N15" s="18">
        <f t="shared" si="1"/>
        <v>20</v>
      </c>
    </row>
    <row r="16" spans="2:14" ht="42" x14ac:dyDescent="0.25">
      <c r="B16" s="11" t="s">
        <v>34</v>
      </c>
      <c r="C16" s="12" t="s">
        <v>56</v>
      </c>
      <c r="D16" s="13"/>
      <c r="E16" s="13"/>
      <c r="F16" s="14">
        <v>1</v>
      </c>
      <c r="G16" s="16" t="s">
        <v>22</v>
      </c>
      <c r="H16" s="30">
        <v>100</v>
      </c>
      <c r="I16" s="30">
        <v>100</v>
      </c>
      <c r="J16" s="30">
        <v>100</v>
      </c>
      <c r="K16" s="30">
        <v>100</v>
      </c>
      <c r="L16" s="30">
        <v>100</v>
      </c>
      <c r="M16" s="17">
        <f>SUM(H16:L16)</f>
        <v>500</v>
      </c>
      <c r="N16" s="18">
        <f>($H$6*H16)+($I$6*I16)+($J$6*J16)+($K$6*K16)+($L$6*L16)</f>
        <v>379.07867694084473</v>
      </c>
    </row>
    <row r="17" spans="2:14" ht="42" x14ac:dyDescent="0.25">
      <c r="B17" s="11" t="s">
        <v>35</v>
      </c>
      <c r="C17" s="12" t="s">
        <v>57</v>
      </c>
      <c r="D17" s="13"/>
      <c r="E17" s="13"/>
      <c r="F17" s="14">
        <v>1</v>
      </c>
      <c r="G17" s="16" t="s">
        <v>22</v>
      </c>
      <c r="H17" s="30">
        <v>100</v>
      </c>
      <c r="I17" s="30">
        <v>100</v>
      </c>
      <c r="J17" s="30">
        <v>100</v>
      </c>
      <c r="K17" s="30">
        <v>100</v>
      </c>
      <c r="L17" s="30">
        <v>100</v>
      </c>
      <c r="M17" s="17">
        <f>SUM(H17:L17)</f>
        <v>500</v>
      </c>
      <c r="N17" s="18">
        <f>($H$6*H17)+($I$6*I17)+($J$6*J17)+($K$6*K17)+($L$6*L17)</f>
        <v>379.07867694084473</v>
      </c>
    </row>
    <row r="18" spans="2:14" ht="42" x14ac:dyDescent="0.25">
      <c r="B18" s="11" t="s">
        <v>36</v>
      </c>
      <c r="C18" s="12" t="s">
        <v>58</v>
      </c>
      <c r="D18" s="13"/>
      <c r="E18" s="13"/>
      <c r="F18" s="14">
        <v>1</v>
      </c>
      <c r="G18" s="16" t="s">
        <v>22</v>
      </c>
      <c r="H18" s="30">
        <v>100</v>
      </c>
      <c r="I18" s="30">
        <v>100</v>
      </c>
      <c r="J18" s="30">
        <v>100</v>
      </c>
      <c r="K18" s="30">
        <v>100</v>
      </c>
      <c r="L18" s="30">
        <v>100</v>
      </c>
      <c r="M18" s="17">
        <f>SUM(H18:L18)</f>
        <v>500</v>
      </c>
      <c r="N18" s="18">
        <f>($H$6*H18)+($I$6*I18)+($J$6*J18)+($K$6*K18)+($L$6*L18)</f>
        <v>379.07867694084473</v>
      </c>
    </row>
    <row r="19" spans="2:14" ht="42" x14ac:dyDescent="0.25">
      <c r="B19" s="11" t="s">
        <v>37</v>
      </c>
      <c r="C19" s="12" t="s">
        <v>53</v>
      </c>
      <c r="D19" s="13"/>
      <c r="E19" s="13"/>
      <c r="F19" s="14">
        <v>1</v>
      </c>
      <c r="G19" s="16" t="s">
        <v>22</v>
      </c>
      <c r="H19" s="30">
        <v>100</v>
      </c>
      <c r="I19" s="30">
        <v>100</v>
      </c>
      <c r="J19" s="30">
        <v>100</v>
      </c>
      <c r="K19" s="30">
        <v>100</v>
      </c>
      <c r="L19" s="30">
        <v>100</v>
      </c>
      <c r="M19" s="17">
        <f t="shared" ref="M19:M20" si="2">SUM(H19:L19)</f>
        <v>500</v>
      </c>
      <c r="N19" s="18">
        <f t="shared" ref="N19:N20" si="3">($H$6*H19)+($I$6*I19)+($J$6*J19)+($K$6*K19)+($L$6*L19)</f>
        <v>379.07867694084473</v>
      </c>
    </row>
    <row r="20" spans="2:14" ht="21" x14ac:dyDescent="0.25">
      <c r="B20" s="11" t="s">
        <v>39</v>
      </c>
      <c r="C20" s="12" t="s">
        <v>54</v>
      </c>
      <c r="D20" s="13"/>
      <c r="E20" s="13"/>
      <c r="F20" s="14">
        <v>1</v>
      </c>
      <c r="G20" s="16" t="s">
        <v>22</v>
      </c>
      <c r="H20" s="30">
        <v>100</v>
      </c>
      <c r="I20" s="30">
        <v>100</v>
      </c>
      <c r="J20" s="30">
        <v>100</v>
      </c>
      <c r="K20" s="30">
        <v>100</v>
      </c>
      <c r="L20" s="30">
        <v>100</v>
      </c>
      <c r="M20" s="17">
        <f t="shared" si="2"/>
        <v>500</v>
      </c>
      <c r="N20" s="18">
        <f t="shared" si="3"/>
        <v>379.07867694084473</v>
      </c>
    </row>
    <row r="21" spans="2:14" ht="189" x14ac:dyDescent="0.25">
      <c r="B21" s="11" t="s">
        <v>40</v>
      </c>
      <c r="C21" s="12" t="s">
        <v>55</v>
      </c>
      <c r="D21" s="13"/>
      <c r="E21" s="13"/>
      <c r="F21" s="14">
        <v>6</v>
      </c>
      <c r="G21" s="15">
        <v>10</v>
      </c>
      <c r="H21" s="16"/>
      <c r="I21" s="16"/>
      <c r="J21" s="16"/>
      <c r="K21" s="16"/>
      <c r="L21" s="16"/>
      <c r="M21" s="17">
        <f t="shared" si="0"/>
        <v>60</v>
      </c>
      <c r="N21" s="18">
        <f t="shared" si="1"/>
        <v>60</v>
      </c>
    </row>
    <row r="22" spans="2:14" ht="21" x14ac:dyDescent="0.25">
      <c r="B22" s="11" t="s">
        <v>42</v>
      </c>
      <c r="C22" s="12" t="s">
        <v>79</v>
      </c>
      <c r="D22" s="13"/>
      <c r="E22" s="13"/>
      <c r="F22" s="14">
        <v>12</v>
      </c>
      <c r="G22" s="15">
        <v>10</v>
      </c>
      <c r="H22" s="16"/>
      <c r="I22" s="16"/>
      <c r="J22" s="16"/>
      <c r="K22" s="16"/>
      <c r="L22" s="16"/>
      <c r="M22" s="17">
        <f t="shared" ref="M22:M23" si="4">F22*G22</f>
        <v>120</v>
      </c>
      <c r="N22" s="18">
        <f t="shared" ref="N22:N23" si="5">M22</f>
        <v>120</v>
      </c>
    </row>
    <row r="23" spans="2:14" ht="21" x14ac:dyDescent="0.25">
      <c r="B23" s="11" t="s">
        <v>43</v>
      </c>
      <c r="C23" s="12" t="s">
        <v>80</v>
      </c>
      <c r="D23" s="13"/>
      <c r="E23" s="13"/>
      <c r="F23" s="14">
        <v>1</v>
      </c>
      <c r="G23" s="15">
        <v>10</v>
      </c>
      <c r="H23" s="16"/>
      <c r="I23" s="16"/>
      <c r="J23" s="16"/>
      <c r="K23" s="16"/>
      <c r="L23" s="16"/>
      <c r="M23" s="17">
        <f t="shared" si="4"/>
        <v>10</v>
      </c>
      <c r="N23" s="18">
        <f t="shared" si="5"/>
        <v>10</v>
      </c>
    </row>
    <row r="24" spans="2:14" ht="63" x14ac:dyDescent="0.25">
      <c r="B24" s="11" t="s">
        <v>75</v>
      </c>
      <c r="C24" s="12" t="s">
        <v>74</v>
      </c>
      <c r="D24" s="13"/>
      <c r="E24" s="13"/>
      <c r="F24" s="14">
        <v>1</v>
      </c>
      <c r="G24" s="15">
        <v>10</v>
      </c>
      <c r="H24" s="16"/>
      <c r="I24" s="16"/>
      <c r="J24" s="16"/>
      <c r="K24" s="16"/>
      <c r="L24" s="16"/>
      <c r="M24" s="17">
        <f t="shared" ref="M24" si="6">F24*G24</f>
        <v>10</v>
      </c>
      <c r="N24" s="18">
        <f t="shared" ref="N24" si="7">M24</f>
        <v>10</v>
      </c>
    </row>
    <row r="25" spans="2:14" ht="20.25" x14ac:dyDescent="0.25">
      <c r="B25" s="11" t="s">
        <v>81</v>
      </c>
      <c r="C25" s="19" t="s">
        <v>59</v>
      </c>
      <c r="D25" s="13"/>
      <c r="E25" s="13"/>
      <c r="F25" s="14">
        <v>1</v>
      </c>
      <c r="G25" s="42">
        <f>'BUYBACK ITEMS'!H16</f>
        <v>20</v>
      </c>
      <c r="H25" s="16" t="s">
        <v>22</v>
      </c>
      <c r="I25" s="16" t="s">
        <v>22</v>
      </c>
      <c r="J25" s="16" t="s">
        <v>22</v>
      </c>
      <c r="K25" s="16" t="s">
        <v>22</v>
      </c>
      <c r="L25" s="16" t="s">
        <v>22</v>
      </c>
      <c r="M25" s="17">
        <f t="shared" si="0"/>
        <v>20</v>
      </c>
      <c r="N25" s="18">
        <f t="shared" si="1"/>
        <v>20</v>
      </c>
    </row>
    <row r="26" spans="2:14" ht="20.25" x14ac:dyDescent="0.25">
      <c r="B26" s="46" t="s">
        <v>84</v>
      </c>
      <c r="C26" s="47"/>
      <c r="D26" s="47"/>
      <c r="E26" s="47"/>
      <c r="F26" s="47"/>
      <c r="G26" s="47"/>
      <c r="H26" s="47"/>
      <c r="I26" s="47"/>
      <c r="J26" s="47"/>
      <c r="K26" s="47"/>
      <c r="L26" s="47"/>
      <c r="M26" s="20">
        <f>SUM(M7:M24)-M25</f>
        <v>3740</v>
      </c>
      <c r="N26" s="21" t="s">
        <v>22</v>
      </c>
    </row>
    <row r="27" spans="2:14" ht="21" thickBot="1" x14ac:dyDescent="0.3">
      <c r="B27" s="48" t="s">
        <v>14</v>
      </c>
      <c r="C27" s="49"/>
      <c r="D27" s="49"/>
      <c r="E27" s="49"/>
      <c r="F27" s="49"/>
      <c r="G27" s="49"/>
      <c r="H27" s="49"/>
      <c r="I27" s="49"/>
      <c r="J27" s="49"/>
      <c r="K27" s="49"/>
      <c r="L27" s="49"/>
      <c r="M27" s="22" t="s">
        <v>23</v>
      </c>
      <c r="N27" s="23">
        <f>SUM(N7:N24)-N25</f>
        <v>3135.3933847042231</v>
      </c>
    </row>
    <row r="28" spans="2:14" ht="15" x14ac:dyDescent="0.25">
      <c r="B28" s="43"/>
      <c r="C28" s="43"/>
      <c r="D28" s="43"/>
      <c r="E28" s="43"/>
      <c r="F28" s="43"/>
      <c r="G28" s="43"/>
      <c r="H28" s="43"/>
      <c r="I28" s="43"/>
      <c r="J28" s="43"/>
      <c r="K28" s="43"/>
      <c r="L28" s="43"/>
      <c r="M28" s="43"/>
      <c r="N28" s="43"/>
    </row>
    <row r="29" spans="2:14" ht="14.25" x14ac:dyDescent="0.25">
      <c r="B29" s="45"/>
      <c r="C29" s="45"/>
      <c r="D29" s="45"/>
      <c r="E29" s="45"/>
      <c r="F29" s="45"/>
      <c r="G29" s="45"/>
      <c r="H29" s="45"/>
      <c r="I29" s="45"/>
      <c r="J29" s="45"/>
      <c r="K29" s="45"/>
      <c r="L29" s="45"/>
      <c r="M29" s="45"/>
      <c r="N29" s="45"/>
    </row>
    <row r="30" spans="2:14" s="24" customFormat="1" ht="15" x14ac:dyDescent="0.25">
      <c r="C30" s="25" t="s">
        <v>24</v>
      </c>
      <c r="D30" s="25"/>
      <c r="E30" s="25"/>
      <c r="F30" s="25"/>
      <c r="G30" s="25"/>
      <c r="H30" s="25"/>
    </row>
    <row r="31" spans="2:14" s="24" customFormat="1" ht="15" x14ac:dyDescent="0.25">
      <c r="C31" s="26" t="s">
        <v>25</v>
      </c>
      <c r="D31" s="26"/>
      <c r="E31" s="26"/>
      <c r="F31" s="26"/>
      <c r="G31" s="26"/>
      <c r="H31" s="26"/>
      <c r="I31" s="26"/>
      <c r="J31" s="26"/>
      <c r="K31" s="26"/>
    </row>
    <row r="32" spans="2:14" ht="15" x14ac:dyDescent="0.25">
      <c r="B32" s="33"/>
      <c r="C32" s="33"/>
      <c r="D32" s="33"/>
      <c r="E32" s="33"/>
      <c r="F32" s="33"/>
      <c r="G32" s="33"/>
      <c r="H32" s="33"/>
      <c r="I32" s="33"/>
      <c r="J32" s="33"/>
      <c r="K32" s="33"/>
      <c r="L32" s="33"/>
      <c r="M32" s="34"/>
      <c r="N32" s="34"/>
    </row>
    <row r="33" spans="2:14" ht="15" x14ac:dyDescent="0.25">
      <c r="B33" s="44" t="s">
        <v>6</v>
      </c>
      <c r="C33" s="44"/>
      <c r="D33" s="36"/>
      <c r="E33" s="36"/>
      <c r="F33" s="36"/>
      <c r="G33" s="36"/>
      <c r="H33" s="44" t="s">
        <v>7</v>
      </c>
      <c r="I33" s="44"/>
      <c r="J33" s="33"/>
      <c r="K33" s="33"/>
      <c r="L33" s="33"/>
      <c r="M33" s="34"/>
      <c r="N33" s="34"/>
    </row>
    <row r="34" spans="2:14" ht="15" x14ac:dyDescent="0.25">
      <c r="B34" s="33"/>
      <c r="C34" s="33"/>
      <c r="D34" s="33"/>
      <c r="E34" s="33"/>
      <c r="F34" s="33"/>
      <c r="G34" s="33"/>
      <c r="H34" s="44" t="s">
        <v>8</v>
      </c>
      <c r="I34" s="44"/>
      <c r="J34" s="33"/>
      <c r="K34" s="33"/>
      <c r="L34" s="33"/>
      <c r="M34" s="34"/>
      <c r="N34" s="34"/>
    </row>
    <row r="35" spans="2:14" ht="15" x14ac:dyDescent="0.25">
      <c r="B35" s="44" t="s">
        <v>9</v>
      </c>
      <c r="C35" s="44"/>
      <c r="D35" s="36"/>
      <c r="E35" s="36"/>
      <c r="F35" s="36"/>
      <c r="G35" s="36"/>
      <c r="H35" s="44" t="s">
        <v>10</v>
      </c>
      <c r="I35" s="44"/>
      <c r="J35" s="33"/>
      <c r="K35" s="33"/>
      <c r="L35" s="33"/>
      <c r="M35" s="34"/>
      <c r="N35" s="34"/>
    </row>
    <row r="36" spans="2:14" ht="15" x14ac:dyDescent="0.25">
      <c r="B36" s="34"/>
      <c r="C36" s="34"/>
      <c r="D36" s="34"/>
      <c r="E36" s="34"/>
      <c r="F36" s="34"/>
      <c r="G36" s="34"/>
      <c r="H36" s="34"/>
      <c r="I36" s="34"/>
      <c r="J36" s="34"/>
      <c r="K36" s="34"/>
      <c r="L36" s="34"/>
      <c r="M36" s="34"/>
      <c r="N36" s="34"/>
    </row>
  </sheetData>
  <sheetProtection password="9E9E" sheet="1" objects="1" scenarios="1" selectLockedCells="1"/>
  <mergeCells count="19">
    <mergeCell ref="B26:L26"/>
    <mergeCell ref="B27:L27"/>
    <mergeCell ref="B2:N2"/>
    <mergeCell ref="B1:N1"/>
    <mergeCell ref="B5:B6"/>
    <mergeCell ref="F5:F6"/>
    <mergeCell ref="B3:N3"/>
    <mergeCell ref="B4:N4"/>
    <mergeCell ref="M5:M6"/>
    <mergeCell ref="N5:N6"/>
    <mergeCell ref="D5:D6"/>
    <mergeCell ref="E5:E6"/>
    <mergeCell ref="B28:N28"/>
    <mergeCell ref="H34:I34"/>
    <mergeCell ref="B35:C35"/>
    <mergeCell ref="H35:I35"/>
    <mergeCell ref="B29:N29"/>
    <mergeCell ref="B33:C33"/>
    <mergeCell ref="H33:I33"/>
  </mergeCells>
  <conditionalFormatting sqref="I8:L10">
    <cfRule type="cellIs" dxfId="2" priority="13" stopIfTrue="1" operator="equal">
      <formula>"QUOTE FOR ALL ITEMS"</formula>
    </cfRule>
  </conditionalFormatting>
  <conditionalFormatting sqref="M27:N27 M26">
    <cfRule type="cellIs" dxfId="1" priority="7" stopIfTrue="1" operator="equal">
      <formula>"QUOTE FOR ALL ITEMS"</formula>
    </cfRule>
  </conditionalFormatting>
  <conditionalFormatting sqref="N26">
    <cfRule type="cellIs" dxfId="0" priority="6" stopIfTrue="1" operator="equal">
      <formula>"QUOTE FOR ALL ITEMS"</formula>
    </cfRule>
  </conditionalFormatting>
  <pageMargins left="0.23622047244094491" right="0.23622047244094491" top="0.74803149606299213" bottom="0.74803149606299213" header="0.31496062992125984" footer="0.31496062992125984"/>
  <pageSetup paperSize="9" scale="62" fitToHeight="0" orientation="landscape" r:id="rId1"/>
  <ignoredErrors>
    <ignoredError sqref="M18:N18 M10" formula="1"/>
    <ignoredError sqref="G2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6"/>
  <sheetViews>
    <sheetView zoomScale="70" zoomScaleNormal="70" workbookViewId="0">
      <selection activeCell="F15" sqref="F15"/>
    </sheetView>
  </sheetViews>
  <sheetFormatPr defaultRowHeight="15" x14ac:dyDescent="0.25"/>
  <cols>
    <col min="1" max="1" width="2" style="9" customWidth="1"/>
    <col min="2" max="2" width="7.140625" style="9" bestFit="1" customWidth="1"/>
    <col min="3" max="3" width="55" style="9" customWidth="1"/>
    <col min="4" max="4" width="16.5703125" style="9" customWidth="1"/>
    <col min="5" max="5" width="37.85546875" style="9" customWidth="1"/>
    <col min="6" max="6" width="17.7109375" style="9" customWidth="1"/>
    <col min="7" max="7" width="8.5703125" style="9" customWidth="1"/>
    <col min="8" max="8" width="19.28515625" style="9" customWidth="1"/>
    <col min="9" max="16384" width="9.140625" style="9"/>
  </cols>
  <sheetData>
    <row r="1" spans="2:8" ht="20.25" x14ac:dyDescent="0.25">
      <c r="B1" s="67" t="s">
        <v>83</v>
      </c>
      <c r="C1" s="68"/>
      <c r="D1" s="68"/>
      <c r="E1" s="68"/>
      <c r="F1" s="68"/>
      <c r="G1" s="68"/>
      <c r="H1" s="68"/>
    </row>
    <row r="2" spans="2:8" ht="44.25" customHeight="1" x14ac:dyDescent="0.25">
      <c r="B2" s="67" t="s">
        <v>78</v>
      </c>
      <c r="C2" s="67"/>
      <c r="D2" s="67"/>
      <c r="E2" s="67"/>
      <c r="F2" s="67"/>
      <c r="G2" s="67"/>
      <c r="H2" s="67"/>
    </row>
    <row r="3" spans="2:8" ht="21" thickBot="1" x14ac:dyDescent="0.3">
      <c r="B3" s="69" t="s">
        <v>38</v>
      </c>
      <c r="C3" s="70"/>
      <c r="D3" s="70"/>
      <c r="E3" s="70"/>
      <c r="F3" s="70"/>
      <c r="G3" s="70"/>
      <c r="H3" s="70"/>
    </row>
    <row r="4" spans="2:8" ht="20.25" x14ac:dyDescent="0.25">
      <c r="B4" s="71" t="s">
        <v>41</v>
      </c>
      <c r="C4" s="72"/>
      <c r="D4" s="72"/>
      <c r="E4" s="72"/>
      <c r="F4" s="72"/>
      <c r="G4" s="72"/>
      <c r="H4" s="72"/>
    </row>
    <row r="5" spans="2:8" ht="20.25" x14ac:dyDescent="0.25">
      <c r="B5" s="73" t="s">
        <v>0</v>
      </c>
      <c r="C5" s="28" t="s">
        <v>30</v>
      </c>
      <c r="D5" s="65" t="s">
        <v>28</v>
      </c>
      <c r="E5" s="65" t="s">
        <v>29</v>
      </c>
      <c r="F5" s="65" t="s">
        <v>44</v>
      </c>
      <c r="G5" s="65" t="s">
        <v>18</v>
      </c>
      <c r="H5" s="74" t="s">
        <v>12</v>
      </c>
    </row>
    <row r="6" spans="2:8" ht="20.25" x14ac:dyDescent="0.25">
      <c r="B6" s="73"/>
      <c r="C6" s="3" t="s">
        <v>5</v>
      </c>
      <c r="D6" s="66"/>
      <c r="E6" s="66"/>
      <c r="F6" s="66"/>
      <c r="G6" s="66"/>
      <c r="H6" s="74"/>
    </row>
    <row r="7" spans="2:8" ht="21" x14ac:dyDescent="0.35">
      <c r="B7" s="8" t="s">
        <v>15</v>
      </c>
      <c r="C7" s="5" t="s">
        <v>62</v>
      </c>
      <c r="D7" s="5" t="s">
        <v>68</v>
      </c>
      <c r="E7" s="7" t="s">
        <v>69</v>
      </c>
      <c r="F7" s="35">
        <v>1</v>
      </c>
      <c r="G7" s="5">
        <v>2</v>
      </c>
      <c r="H7" s="6">
        <f t="shared" ref="H7:H15" si="0">F7*G7</f>
        <v>2</v>
      </c>
    </row>
    <row r="8" spans="2:8" ht="21" x14ac:dyDescent="0.35">
      <c r="B8" s="8" t="s">
        <v>26</v>
      </c>
      <c r="C8" s="5" t="s">
        <v>63</v>
      </c>
      <c r="D8" s="5" t="s">
        <v>68</v>
      </c>
      <c r="E8" s="7" t="s">
        <v>70</v>
      </c>
      <c r="F8" s="35">
        <v>1</v>
      </c>
      <c r="G8" s="5">
        <v>2</v>
      </c>
      <c r="H8" s="6">
        <f t="shared" si="0"/>
        <v>2</v>
      </c>
    </row>
    <row r="9" spans="2:8" ht="21" x14ac:dyDescent="0.35">
      <c r="B9" s="8" t="s">
        <v>27</v>
      </c>
      <c r="C9" s="5" t="s">
        <v>64</v>
      </c>
      <c r="D9" s="5" t="s">
        <v>68</v>
      </c>
      <c r="E9" s="7" t="s">
        <v>70</v>
      </c>
      <c r="F9" s="35">
        <v>1</v>
      </c>
      <c r="G9" s="5">
        <v>2</v>
      </c>
      <c r="H9" s="6">
        <f t="shared" si="0"/>
        <v>2</v>
      </c>
    </row>
    <row r="10" spans="2:8" ht="21" x14ac:dyDescent="0.35">
      <c r="B10" s="8" t="s">
        <v>16</v>
      </c>
      <c r="C10" s="5" t="s">
        <v>65</v>
      </c>
      <c r="D10" s="5" t="s">
        <v>61</v>
      </c>
      <c r="E10" s="7" t="s">
        <v>76</v>
      </c>
      <c r="F10" s="35">
        <v>1</v>
      </c>
      <c r="G10" s="5">
        <v>2</v>
      </c>
      <c r="H10" s="6">
        <f t="shared" si="0"/>
        <v>2</v>
      </c>
    </row>
    <row r="11" spans="2:8" ht="21" x14ac:dyDescent="0.35">
      <c r="B11" s="8" t="s">
        <v>17</v>
      </c>
      <c r="C11" s="5" t="s">
        <v>66</v>
      </c>
      <c r="D11" s="5" t="s">
        <v>61</v>
      </c>
      <c r="E11" s="7" t="s">
        <v>60</v>
      </c>
      <c r="F11" s="35">
        <v>1</v>
      </c>
      <c r="G11" s="5">
        <v>2</v>
      </c>
      <c r="H11" s="6">
        <f t="shared" si="0"/>
        <v>2</v>
      </c>
    </row>
    <row r="12" spans="2:8" ht="21" x14ac:dyDescent="0.35">
      <c r="B12" s="8" t="s">
        <v>19</v>
      </c>
      <c r="C12" s="5" t="s">
        <v>67</v>
      </c>
      <c r="D12" s="5" t="s">
        <v>61</v>
      </c>
      <c r="E12" s="7" t="s">
        <v>60</v>
      </c>
      <c r="F12" s="35">
        <v>1</v>
      </c>
      <c r="G12" s="5">
        <v>2</v>
      </c>
      <c r="H12" s="6">
        <f t="shared" si="0"/>
        <v>2</v>
      </c>
    </row>
    <row r="13" spans="2:8" ht="21" x14ac:dyDescent="0.35">
      <c r="B13" s="8" t="s">
        <v>20</v>
      </c>
      <c r="C13" s="5" t="s">
        <v>71</v>
      </c>
      <c r="D13" s="5"/>
      <c r="E13" s="7"/>
      <c r="F13" s="35">
        <v>1</v>
      </c>
      <c r="G13" s="5">
        <v>3</v>
      </c>
      <c r="H13" s="6">
        <f t="shared" si="0"/>
        <v>3</v>
      </c>
    </row>
    <row r="14" spans="2:8" ht="21" x14ac:dyDescent="0.35">
      <c r="B14" s="8" t="s">
        <v>21</v>
      </c>
      <c r="C14" s="5" t="s">
        <v>72</v>
      </c>
      <c r="D14" s="5"/>
      <c r="E14" s="7"/>
      <c r="F14" s="35">
        <v>1</v>
      </c>
      <c r="G14" s="5">
        <v>1</v>
      </c>
      <c r="H14" s="6">
        <f t="shared" si="0"/>
        <v>1</v>
      </c>
    </row>
    <row r="15" spans="2:8" ht="40.5" x14ac:dyDescent="0.35">
      <c r="B15" s="8" t="s">
        <v>33</v>
      </c>
      <c r="C15" s="5" t="s">
        <v>73</v>
      </c>
      <c r="D15" s="5"/>
      <c r="E15" s="7"/>
      <c r="F15" s="35">
        <v>1</v>
      </c>
      <c r="G15" s="5">
        <v>4</v>
      </c>
      <c r="H15" s="6">
        <f t="shared" si="0"/>
        <v>4</v>
      </c>
    </row>
    <row r="16" spans="2:8" ht="20.25" x14ac:dyDescent="0.25">
      <c r="B16" s="63" t="s">
        <v>85</v>
      </c>
      <c r="C16" s="64"/>
      <c r="D16" s="64"/>
      <c r="E16" s="64"/>
      <c r="F16" s="64"/>
      <c r="G16" s="27">
        <f>SUM(G7:G15)</f>
        <v>20</v>
      </c>
      <c r="H16" s="6">
        <f>SUM(H7:H15)</f>
        <v>20</v>
      </c>
    </row>
  </sheetData>
  <sheetProtection password="9E9E" sheet="1" objects="1" scenarios="1" selectLockedCells="1"/>
  <mergeCells count="11">
    <mergeCell ref="B16:F16"/>
    <mergeCell ref="F5:F6"/>
    <mergeCell ref="B1:H1"/>
    <mergeCell ref="B2:H2"/>
    <mergeCell ref="B3:H3"/>
    <mergeCell ref="B4:H4"/>
    <mergeCell ref="B5:B6"/>
    <mergeCell ref="D5:D6"/>
    <mergeCell ref="E5:E6"/>
    <mergeCell ref="G5:G6"/>
    <mergeCell ref="H5:H6"/>
  </mergeCells>
  <pageMargins left="0.70866141732283472" right="0.70866141732283472" top="0.74803149606299213" bottom="0.74803149606299213" header="0.31496062992125984" footer="0.31496062992125984"/>
  <pageSetup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Firewall</vt:lpstr>
      <vt:lpstr>BUYBACK ITEMS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Rajan. Rane</dc:creator>
  <cp:lastModifiedBy>Mukul Jha</cp:lastModifiedBy>
  <cp:lastPrinted>2021-12-14T11:15:46Z</cp:lastPrinted>
  <dcterms:created xsi:type="dcterms:W3CDTF">2015-08-13T06:45:58Z</dcterms:created>
  <dcterms:modified xsi:type="dcterms:W3CDTF">2022-12-01T11:20:50Z</dcterms:modified>
</cp:coreProperties>
</file>