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5" yWindow="-15" windowWidth="10320" windowHeight="8970"/>
  </bookViews>
  <sheets>
    <sheet name="Firewall" sheetId="2" r:id="rId1"/>
    <sheet name="BUYBACK ITEMS" sheetId="3" r:id="rId2"/>
  </sheets>
  <calcPr calcId="144525"/>
</workbook>
</file>

<file path=xl/calcChain.xml><?xml version="1.0" encoding="utf-8"?>
<calcChain xmlns="http://schemas.openxmlformats.org/spreadsheetml/2006/main">
  <c r="M23" i="2" l="1"/>
  <c r="N23" i="2" s="1"/>
  <c r="N19" i="2"/>
  <c r="M19" i="2"/>
  <c r="N18" i="2"/>
  <c r="M18" i="2"/>
  <c r="N16" i="2"/>
  <c r="M16" i="2"/>
  <c r="N15" i="2"/>
  <c r="M15" i="2"/>
  <c r="M22" i="2"/>
  <c r="N22" i="2" s="1"/>
  <c r="N21" i="2"/>
  <c r="M21" i="2"/>
  <c r="M20" i="2"/>
  <c r="N20" i="2" s="1"/>
  <c r="M10" i="2" l="1"/>
  <c r="N10" i="2" s="1"/>
  <c r="H7" i="3" l="1"/>
  <c r="G16" i="3" l="1"/>
  <c r="H8" i="3" l="1"/>
  <c r="H9" i="3"/>
  <c r="H10" i="3"/>
  <c r="H11" i="3"/>
  <c r="H12" i="3"/>
  <c r="H13" i="3"/>
  <c r="H14" i="3"/>
  <c r="H15" i="3"/>
  <c r="H16" i="3" l="1"/>
  <c r="G24" i="2" s="1"/>
  <c r="M24" i="2" s="1"/>
  <c r="M17" i="2"/>
  <c r="M7" i="2"/>
  <c r="N24" i="2" l="1"/>
  <c r="M25" i="2"/>
  <c r="M11" i="2"/>
  <c r="N11" i="2" s="1"/>
  <c r="M12" i="2"/>
  <c r="N12" i="2" s="1"/>
  <c r="M13" i="2"/>
  <c r="N13" i="2" s="1"/>
  <c r="M14" i="2"/>
  <c r="N14" i="2" s="1"/>
  <c r="M8" i="2"/>
  <c r="N8" i="2" s="1"/>
  <c r="M9" i="2"/>
  <c r="N9" i="2" s="1"/>
  <c r="N7" i="2"/>
  <c r="N26" i="2" l="1"/>
  <c r="H6" i="2"/>
  <c r="L6" i="2"/>
  <c r="K6" i="2"/>
  <c r="J6" i="2"/>
  <c r="I6" i="2"/>
  <c r="N17" i="2" l="1"/>
</calcChain>
</file>

<file path=xl/sharedStrings.xml><?xml version="1.0" encoding="utf-8"?>
<sst xmlns="http://schemas.openxmlformats.org/spreadsheetml/2006/main" count="158" uniqueCount="84">
  <si>
    <t>Item</t>
  </si>
  <si>
    <t>2nd Year</t>
  </si>
  <si>
    <t>3rd Year</t>
  </si>
  <si>
    <t>4th Year</t>
  </si>
  <si>
    <t>5th Year</t>
  </si>
  <si>
    <t>Discount Factor @10%</t>
  </si>
  <si>
    <t>Place :</t>
  </si>
  <si>
    <t>Authorized Signatory</t>
  </si>
  <si>
    <t>Name :</t>
  </si>
  <si>
    <t>Date :</t>
  </si>
  <si>
    <t>Designation :</t>
  </si>
  <si>
    <t>PV(Rs)</t>
  </si>
  <si>
    <t>Total(Rs)</t>
  </si>
  <si>
    <t>1st Year</t>
  </si>
  <si>
    <t>Grand Indicative Cost (NPV) - Figure to be Quoted in Online Reverse Auction</t>
  </si>
  <si>
    <t>A</t>
  </si>
  <si>
    <t>D</t>
  </si>
  <si>
    <t>E</t>
  </si>
  <si>
    <t>Qty</t>
  </si>
  <si>
    <t>F</t>
  </si>
  <si>
    <t>G</t>
  </si>
  <si>
    <t>H</t>
  </si>
  <si>
    <t>X</t>
  </si>
  <si>
    <t xml:space="preserve"> </t>
  </si>
  <si>
    <t>All payments on pro-rata basis only.</t>
  </si>
  <si>
    <t>Bidder to Check the Correctness of the  Grand Total Cost , the provided template and formulae are only suggestive /facilitators for computation.</t>
  </si>
  <si>
    <t>B</t>
  </si>
  <si>
    <t xml:space="preserve">C </t>
  </si>
  <si>
    <t>OEM</t>
  </si>
  <si>
    <t>Make/Model</t>
  </si>
  <si>
    <t>Description</t>
  </si>
  <si>
    <t>On Delivery</t>
  </si>
  <si>
    <t xml:space="preserve"> COMMERCIAL BID (Indicative) OF THE RFP</t>
  </si>
  <si>
    <t>I</t>
  </si>
  <si>
    <t>J</t>
  </si>
  <si>
    <t>K</t>
  </si>
  <si>
    <t>L</t>
  </si>
  <si>
    <t>M</t>
  </si>
  <si>
    <t xml:space="preserve">Name of Bidder : </t>
  </si>
  <si>
    <t>N</t>
  </si>
  <si>
    <t>O</t>
  </si>
  <si>
    <t xml:space="preserve"> Buyback Values</t>
  </si>
  <si>
    <t>P</t>
  </si>
  <si>
    <t>Q</t>
  </si>
  <si>
    <t xml:space="preserve"> Buyback Cost</t>
  </si>
  <si>
    <t>Grand Buyback Cost (Total of A-&gt;Q)</t>
  </si>
  <si>
    <t xml:space="preserve">Perimeter Firewall Appliances for Data Center (DC) as per Technical Specifications </t>
  </si>
  <si>
    <t xml:space="preserve">Perimeter Firewall Appliances for DR site as per Technical Specifications </t>
  </si>
  <si>
    <t>Perimeter Firewall Appliances at IDC as per Technical Specifications</t>
  </si>
  <si>
    <t xml:space="preserve">Perimeter Firewall Appliances at Yogakshema as per Technical Specifications   </t>
  </si>
  <si>
    <t xml:space="preserve">Core Firewall Appliances for Data Center (DC) and DR site as per Technical Specifications </t>
  </si>
  <si>
    <t>Core Firewall Appliances for IDC &amp; Yogakshema as per Technical Specifications.</t>
  </si>
  <si>
    <t>Servers for Management with Logging and Reporting of Firewalls to provide high-availability provision at 2 different locations (DC and DR) to take care of the management of firewalls at all sites. It is the responsibility of vendor to do proper hardware sizing to avoid any bottlenecks. Vendor to factor Hardware, Software with necessary storage, RAID, any licenses (OS, database etc.). They should not depend on LIC for any provisioning in this regard.</t>
  </si>
  <si>
    <t>Direct Premium Support with 24x7x365 with OEM. Vendor to provide this Support for all of above components</t>
  </si>
  <si>
    <t xml:space="preserve">Offsite Support of L1 Engineer after LIC’s office hours </t>
  </si>
  <si>
    <t xml:space="preserve">Offsite L3 Engineer </t>
  </si>
  <si>
    <t xml:space="preserve">KVM switches 
It should be suitable for placing 8 Servers / appliances. KVM SWITCH should have following specifications – 
8 port integrated LCD, with full set of cables, 17” TFT LCD panel, and Key board in notebook form factor with PS2/USB interface.
</t>
  </si>
  <si>
    <t>Quarterly OEM Audit Report</t>
  </si>
  <si>
    <t>Backup Solution as per technical specification</t>
  </si>
  <si>
    <t>L1 onsite support cost per year (Total Cost for 5 years) at Mumbai</t>
  </si>
  <si>
    <t>L2 onsite support cost per year (Total Cost for 5 years) at Mumbai</t>
  </si>
  <si>
    <t>L1 onsite support cost per year (Total Cost for 5 years) at Bengaluru</t>
  </si>
  <si>
    <t>Buyback</t>
  </si>
  <si>
    <t>ASA5555-K9</t>
  </si>
  <si>
    <t>CISCO</t>
  </si>
  <si>
    <t>Perimeter Firewall at DC</t>
  </si>
  <si>
    <t>Perimeter Firewall at DR</t>
  </si>
  <si>
    <t>Perimeter Firewall at NDR</t>
  </si>
  <si>
    <t>Core Firewall at DC</t>
  </si>
  <si>
    <t>Core Firewall at DR</t>
  </si>
  <si>
    <t>Core Firewall at NDR</t>
  </si>
  <si>
    <t>PaloAlto</t>
  </si>
  <si>
    <t>PA5050</t>
  </si>
  <si>
    <t>PA3060</t>
  </si>
  <si>
    <t>KVM</t>
  </si>
  <si>
    <t>Semantic Veritas License for CSM HA</t>
  </si>
  <si>
    <t>Servers along with Licenses and warranty</t>
  </si>
  <si>
    <t>Implementation of Solution as per IRDAI guidelines, Technicakl Specifications and Scope of Work</t>
  </si>
  <si>
    <t>R</t>
  </si>
  <si>
    <t>Grand Indicative Cost ((Total of A-&gt;Q) - R)</t>
  </si>
  <si>
    <t>ASA5585-SSP-20</t>
  </si>
  <si>
    <t xml:space="preserve">Procurement of Network Gateway Security Products, Implementation &amp; Management. 
(Next Generation Firewall Solution, Sandbox Solution, DNS Security etc.)
(Next Generation Firewall Solution, Sandbox Solution, DNS Security etc.)
</t>
  </si>
  <si>
    <t xml:space="preserve">Ref : LIC-CO/IT-BPR/FW/RFP/2022-23/01  Dated : </t>
  </si>
  <si>
    <t>Procurement of Network Gateway Security Products, Implementation &amp; Management. (Next Generation Firewall Solution, Sandbox Solution, DNS Security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</si>
</sst>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5" x14ac:knownFonts="1">
    <font>
      <sz val="11"/>
      <color theme="1"/>
      <name val="Calibri"/>
      <family val="2"/>
      <scheme val="minor"/>
    </font>
    <font>
      <sz val="10"/>
      <name val="Arial"/>
      <family val="2"/>
    </font>
    <font>
      <b/>
      <sz val="11"/>
      <color theme="1"/>
      <name val="Calibri"/>
      <family val="2"/>
      <scheme val="minor"/>
    </font>
    <font>
      <sz val="9"/>
      <color theme="1"/>
      <name val="Calibri"/>
      <family val="2"/>
      <scheme val="minor"/>
    </font>
    <font>
      <b/>
      <sz val="11"/>
      <name val="Arial"/>
      <family val="2"/>
    </font>
    <font>
      <sz val="11"/>
      <name val="Arial"/>
      <family val="2"/>
    </font>
    <font>
      <sz val="10"/>
      <color rgb="FFFF0000"/>
      <name val="Arial"/>
      <family val="2"/>
    </font>
    <font>
      <sz val="16"/>
      <name val="Cambria"/>
      <family val="1"/>
    </font>
    <font>
      <b/>
      <sz val="16"/>
      <name val="Cambria"/>
      <family val="1"/>
    </font>
    <font>
      <b/>
      <sz val="16"/>
      <name val="Arial"/>
      <family val="2"/>
    </font>
    <font>
      <sz val="16"/>
      <color theme="1"/>
      <name val="Arial"/>
      <family val="2"/>
    </font>
    <font>
      <sz val="16"/>
      <name val="Arial"/>
      <family val="2"/>
    </font>
    <font>
      <b/>
      <sz val="16"/>
      <color theme="1"/>
      <name val="Arial"/>
      <family val="2"/>
    </font>
    <font>
      <sz val="16"/>
      <color theme="1"/>
      <name val="Calibri"/>
      <family val="2"/>
      <scheme val="minor"/>
    </font>
    <font>
      <b/>
      <sz val="24"/>
      <name val="Cambria"/>
      <family val="1"/>
    </font>
  </fonts>
  <fills count="8">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bgColor indexed="64"/>
      </patternFill>
    </fill>
  </fills>
  <borders count="16">
    <border>
      <left/>
      <right/>
      <top/>
      <bottom/>
      <diagonal/>
    </border>
    <border diagonalUp="1" diagonalDown="1">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1" quotePrefix="1">
      <alignment horizontal="justify" vertical="justify" textRotation="127" wrapText="1" justifyLastLine="1"/>
      <protection hidden="1"/>
    </xf>
  </cellStyleXfs>
  <cellXfs count="73">
    <xf numFmtId="0" fontId="0" fillId="0" borderId="0" xfId="0"/>
    <xf numFmtId="0" fontId="3" fillId="0" borderId="0" xfId="0" applyFont="1" applyAlignment="1" applyProtection="1">
      <alignment vertical="top"/>
    </xf>
    <xf numFmtId="0" fontId="3" fillId="0" borderId="0" xfId="0" applyFont="1" applyAlignment="1" applyProtection="1">
      <alignment horizontal="center" vertical="top"/>
    </xf>
    <xf numFmtId="0" fontId="11" fillId="5" borderId="2" xfId="1" applyFont="1" applyFill="1" applyBorder="1" applyAlignment="1" applyProtection="1">
      <alignment vertical="center" wrapText="1"/>
    </xf>
    <xf numFmtId="164" fontId="12" fillId="6" borderId="2" xfId="0" applyNumberFormat="1" applyFont="1" applyFill="1" applyBorder="1" applyAlignment="1" applyProtection="1">
      <alignment vertical="top"/>
    </xf>
    <xf numFmtId="0" fontId="11" fillId="0" borderId="2" xfId="1" applyFont="1" applyBorder="1" applyAlignment="1" applyProtection="1">
      <alignment vertical="center" wrapText="1"/>
    </xf>
    <xf numFmtId="1" fontId="11" fillId="0" borderId="2" xfId="1" applyNumberFormat="1" applyFont="1" applyBorder="1" applyAlignment="1" applyProtection="1">
      <alignment vertical="center" wrapText="1"/>
    </xf>
    <xf numFmtId="0" fontId="13" fillId="0" borderId="2" xfId="0" applyFont="1" applyBorder="1" applyAlignment="1" applyProtection="1">
      <alignment wrapText="1"/>
    </xf>
    <xf numFmtId="0" fontId="11" fillId="0" borderId="3" xfId="1" applyFont="1" applyBorder="1" applyAlignment="1" applyProtection="1">
      <alignment horizontal="center" vertical="center" wrapText="1"/>
    </xf>
    <xf numFmtId="0" fontId="0" fillId="0" borderId="0" xfId="0" applyProtection="1"/>
    <xf numFmtId="0" fontId="11" fillId="5" borderId="2" xfId="1" applyFont="1" applyFill="1" applyBorder="1" applyAlignment="1" applyProtection="1">
      <alignment vertical="top" wrapText="1"/>
    </xf>
    <xf numFmtId="0" fontId="11" fillId="0" borderId="3" xfId="1" applyFont="1" applyBorder="1" applyAlignment="1" applyProtection="1">
      <alignment horizontal="center" vertical="top"/>
    </xf>
    <xf numFmtId="0" fontId="13" fillId="0" borderId="2" xfId="0" applyFont="1" applyBorder="1" applyAlignment="1" applyProtection="1">
      <alignment vertical="top" wrapText="1"/>
    </xf>
    <xf numFmtId="0" fontId="11" fillId="0" borderId="2" xfId="1" applyFont="1" applyBorder="1" applyAlignment="1" applyProtection="1">
      <alignment vertical="top" wrapText="1"/>
      <protection locked="0"/>
    </xf>
    <xf numFmtId="0" fontId="11" fillId="0" borderId="2" xfId="1" applyFont="1" applyFill="1" applyBorder="1" applyAlignment="1" applyProtection="1">
      <alignment vertical="top" wrapText="1"/>
    </xf>
    <xf numFmtId="0" fontId="11" fillId="0" borderId="2" xfId="1" applyFont="1" applyFill="1" applyBorder="1" applyAlignment="1" applyProtection="1">
      <alignment vertical="top" wrapText="1"/>
      <protection locked="0"/>
    </xf>
    <xf numFmtId="1" fontId="11" fillId="3" borderId="2" xfId="1" applyNumberFormat="1" applyFont="1" applyFill="1" applyBorder="1" applyAlignment="1" applyProtection="1">
      <alignment horizontal="center" vertical="top" wrapText="1"/>
    </xf>
    <xf numFmtId="1" fontId="11" fillId="0" borderId="2" xfId="1" applyNumberFormat="1" applyFont="1" applyBorder="1" applyAlignment="1" applyProtection="1">
      <alignment vertical="top" wrapText="1"/>
    </xf>
    <xf numFmtId="1" fontId="11" fillId="0" borderId="4" xfId="1" applyNumberFormat="1" applyFont="1" applyBorder="1" applyAlignment="1" applyProtection="1">
      <alignment vertical="top" wrapText="1"/>
    </xf>
    <xf numFmtId="0" fontId="11" fillId="0" borderId="2" xfId="1" applyFont="1" applyBorder="1" applyAlignment="1" applyProtection="1">
      <alignment vertical="top" wrapText="1"/>
    </xf>
    <xf numFmtId="1" fontId="11" fillId="0" borderId="2" xfId="1" applyNumberFormat="1" applyFont="1" applyFill="1" applyBorder="1" applyAlignment="1" applyProtection="1">
      <alignment vertical="top" wrapText="1"/>
      <protection locked="0"/>
    </xf>
    <xf numFmtId="1" fontId="11" fillId="3" borderId="2" xfId="1" applyNumberFormat="1" applyFont="1" applyFill="1" applyBorder="1" applyAlignment="1" applyProtection="1">
      <alignment vertical="top" wrapText="1"/>
    </xf>
    <xf numFmtId="1" fontId="11" fillId="3" borderId="4" xfId="1" applyNumberFormat="1" applyFont="1" applyFill="1" applyBorder="1" applyAlignment="1" applyProtection="1">
      <alignment horizontal="center" vertical="top" wrapText="1"/>
    </xf>
    <xf numFmtId="1" fontId="11" fillId="0" borderId="5" xfId="1" applyNumberFormat="1" applyFont="1" applyBorder="1" applyAlignment="1" applyProtection="1">
      <alignment vertical="top" wrapText="1"/>
    </xf>
    <xf numFmtId="1" fontId="9" fillId="2" borderId="10" xfId="1" applyNumberFormat="1" applyFont="1" applyFill="1" applyBorder="1" applyAlignment="1" applyProtection="1">
      <alignment vertical="top" wrapText="1"/>
    </xf>
    <xf numFmtId="0" fontId="0" fillId="0" borderId="0" xfId="0" applyBorder="1" applyAlignment="1" applyProtection="1">
      <alignment vertical="top"/>
    </xf>
    <xf numFmtId="0" fontId="1" fillId="0" borderId="0" xfId="0" applyFont="1" applyFill="1" applyBorder="1" applyAlignment="1" applyProtection="1">
      <alignment vertical="top"/>
    </xf>
    <xf numFmtId="0" fontId="6" fillId="0" borderId="0" xfId="0" applyFont="1" applyBorder="1" applyAlignment="1" applyProtection="1">
      <alignment horizontal="left" vertical="top"/>
    </xf>
    <xf numFmtId="0" fontId="10" fillId="5" borderId="11" xfId="0" applyFont="1" applyFill="1" applyBorder="1" applyAlignment="1" applyProtection="1">
      <alignment horizontal="center" vertical="top"/>
    </xf>
    <xf numFmtId="0" fontId="10" fillId="5" borderId="12" xfId="0" applyFont="1" applyFill="1" applyBorder="1" applyAlignment="1" applyProtection="1">
      <alignment horizontal="center" vertical="top"/>
    </xf>
    <xf numFmtId="0" fontId="10" fillId="5" borderId="2" xfId="0" applyFont="1" applyFill="1" applyBorder="1" applyAlignment="1" applyProtection="1">
      <alignment horizontal="center" vertical="top"/>
    </xf>
    <xf numFmtId="0" fontId="9" fillId="3" borderId="2" xfId="0" applyFont="1" applyFill="1" applyBorder="1" applyAlignment="1" applyProtection="1">
      <alignment horizontal="right" vertical="center" wrapText="1"/>
    </xf>
    <xf numFmtId="0" fontId="10" fillId="5" borderId="2" xfId="0" applyFont="1" applyFill="1" applyBorder="1" applyAlignment="1" applyProtection="1">
      <alignment horizontal="center" vertical="top" wrapText="1"/>
    </xf>
    <xf numFmtId="0" fontId="9" fillId="3" borderId="3" xfId="0" applyFont="1" applyFill="1" applyBorder="1" applyAlignment="1" applyProtection="1">
      <alignment horizontal="right" vertical="top"/>
    </xf>
    <xf numFmtId="0" fontId="9" fillId="3" borderId="2" xfId="0" applyFont="1" applyFill="1" applyBorder="1" applyAlignment="1" applyProtection="1">
      <alignment horizontal="right" vertical="top"/>
    </xf>
    <xf numFmtId="0" fontId="9" fillId="4" borderId="9" xfId="0" applyFont="1" applyFill="1" applyBorder="1" applyAlignment="1" applyProtection="1">
      <alignment horizontal="right" vertical="top"/>
    </xf>
    <xf numFmtId="0" fontId="9" fillId="4" borderId="5" xfId="0" applyFont="1" applyFill="1" applyBorder="1" applyAlignment="1" applyProtection="1">
      <alignment horizontal="right" vertical="top"/>
    </xf>
    <xf numFmtId="0" fontId="14" fillId="0" borderId="2" xfId="0" applyFont="1" applyBorder="1" applyAlignment="1" applyProtection="1">
      <alignment horizontal="center" vertical="center" wrapText="1"/>
    </xf>
    <xf numFmtId="0" fontId="14" fillId="0" borderId="2" xfId="0" applyFont="1" applyBorder="1" applyAlignment="1" applyProtection="1">
      <alignment horizontal="center" vertical="center"/>
    </xf>
    <xf numFmtId="0" fontId="10" fillId="5" borderId="3" xfId="0" applyFont="1" applyFill="1" applyBorder="1" applyAlignment="1" applyProtection="1">
      <alignment horizontal="center" vertical="top"/>
    </xf>
    <xf numFmtId="0" fontId="10" fillId="5" borderId="11" xfId="0" applyFont="1" applyFill="1" applyBorder="1" applyAlignment="1" applyProtection="1">
      <alignment horizontal="center" vertical="top"/>
    </xf>
    <xf numFmtId="0" fontId="10" fillId="5" borderId="12" xfId="0" applyFont="1" applyFill="1" applyBorder="1" applyAlignment="1" applyProtection="1">
      <alignment horizontal="center" vertical="top"/>
    </xf>
    <xf numFmtId="0" fontId="9" fillId="0" borderId="13" xfId="0" applyFont="1" applyBorder="1" applyAlignment="1" applyProtection="1">
      <alignment horizontal="left" vertical="top"/>
      <protection locked="0"/>
    </xf>
    <xf numFmtId="0" fontId="9" fillId="0" borderId="14" xfId="0" applyFont="1" applyBorder="1" applyAlignment="1" applyProtection="1">
      <alignment horizontal="left" vertical="top"/>
      <protection locked="0"/>
    </xf>
    <xf numFmtId="0" fontId="9" fillId="0" borderId="15" xfId="0" applyFont="1" applyBorder="1" applyAlignment="1" applyProtection="1">
      <alignment horizontal="left" vertical="top"/>
      <protection locked="0"/>
    </xf>
    <xf numFmtId="0" fontId="9" fillId="0" borderId="6" xfId="0" applyFont="1" applyBorder="1" applyAlignment="1" applyProtection="1">
      <alignment horizontal="center" vertical="top"/>
    </xf>
    <xf numFmtId="0" fontId="9" fillId="0" borderId="7" xfId="0" applyFont="1" applyBorder="1" applyAlignment="1" applyProtection="1">
      <alignment horizontal="center" vertical="top"/>
    </xf>
    <xf numFmtId="0" fontId="9" fillId="0" borderId="8" xfId="0" applyFont="1" applyBorder="1" applyAlignment="1" applyProtection="1">
      <alignment horizontal="center" vertical="top"/>
    </xf>
    <xf numFmtId="0" fontId="10" fillId="5" borderId="2" xfId="0" applyFont="1" applyFill="1" applyBorder="1" applyAlignment="1" applyProtection="1">
      <alignment horizontal="center" vertical="top"/>
    </xf>
    <xf numFmtId="0" fontId="10" fillId="5" borderId="4" xfId="0" applyFont="1" applyFill="1" applyBorder="1" applyAlignment="1" applyProtection="1">
      <alignment horizontal="center" vertical="top"/>
    </xf>
    <xf numFmtId="0" fontId="4" fillId="0" borderId="0" xfId="0" applyFont="1" applyFill="1" applyBorder="1" applyAlignment="1" applyProtection="1">
      <alignment horizontal="center" vertical="top"/>
    </xf>
    <xf numFmtId="0" fontId="5" fillId="0" borderId="0" xfId="0" applyFont="1" applyFill="1" applyBorder="1" applyAlignment="1" applyProtection="1">
      <alignment horizontal="left" vertical="top"/>
    </xf>
    <xf numFmtId="0" fontId="9" fillId="3" borderId="3" xfId="0" applyFont="1" applyFill="1" applyBorder="1" applyAlignment="1" applyProtection="1">
      <alignment horizontal="right" vertical="center" wrapText="1"/>
    </xf>
    <xf numFmtId="0" fontId="9" fillId="3" borderId="2" xfId="0" applyFont="1" applyFill="1" applyBorder="1" applyAlignment="1" applyProtection="1">
      <alignment horizontal="right" vertical="center" wrapText="1"/>
    </xf>
    <xf numFmtId="0" fontId="10" fillId="5" borderId="11" xfId="0" applyFont="1" applyFill="1" applyBorder="1" applyAlignment="1" applyProtection="1">
      <alignment horizontal="center" vertical="center" wrapText="1"/>
    </xf>
    <xf numFmtId="0" fontId="10" fillId="5" borderId="1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9" fillId="0" borderId="13"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10" fillId="5" borderId="3" xfId="0" applyFont="1" applyFill="1" applyBorder="1" applyAlignment="1" applyProtection="1">
      <alignment horizontal="center" vertical="top" wrapText="1"/>
    </xf>
    <xf numFmtId="0" fontId="10" fillId="5" borderId="2" xfId="0" applyFont="1" applyFill="1" applyBorder="1" applyAlignment="1" applyProtection="1">
      <alignment horizontal="center" vertical="top" wrapText="1"/>
    </xf>
    <xf numFmtId="1" fontId="11" fillId="7" borderId="2" xfId="1" applyNumberFormat="1" applyFont="1" applyFill="1" applyBorder="1" applyAlignment="1" applyProtection="1">
      <alignment horizontal="center" vertical="top" wrapText="1"/>
    </xf>
    <xf numFmtId="1" fontId="11" fillId="7" borderId="2" xfId="1" applyNumberFormat="1" applyFont="1" applyFill="1" applyBorder="1" applyAlignment="1" applyProtection="1">
      <alignment vertical="top" wrapText="1"/>
      <protection locked="0"/>
    </xf>
    <xf numFmtId="0" fontId="11" fillId="7" borderId="2" xfId="1" applyFont="1" applyFill="1" applyBorder="1" applyAlignment="1" applyProtection="1">
      <alignment vertical="top" wrapText="1"/>
      <protection locked="0"/>
    </xf>
    <xf numFmtId="0" fontId="11" fillId="7" borderId="2" xfId="1" applyFont="1" applyFill="1" applyBorder="1" applyAlignment="1" applyProtection="1">
      <alignment vertical="top" wrapText="1"/>
    </xf>
    <xf numFmtId="0" fontId="0" fillId="0" borderId="0" xfId="0" applyFont="1" applyBorder="1" applyAlignment="1" applyProtection="1">
      <alignment vertical="top"/>
    </xf>
    <xf numFmtId="0" fontId="0" fillId="0" borderId="0" xfId="0" applyFont="1" applyAlignment="1" applyProtection="1">
      <alignment vertical="top"/>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top"/>
    </xf>
    <xf numFmtId="0" fontId="11" fillId="7" borderId="2" xfId="1" applyFont="1" applyFill="1" applyBorder="1" applyAlignment="1" applyProtection="1">
      <alignment vertical="center" wrapText="1"/>
      <protection locked="0"/>
    </xf>
  </cellXfs>
  <cellStyles count="2">
    <cellStyle name="Normal" xfId="0" builtinId="0"/>
    <cellStyle name="Normal 2" xfId="1"/>
  </cellStyles>
  <dxfs count="3">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B1:N35"/>
  <sheetViews>
    <sheetView showGridLines="0" tabSelected="1" zoomScale="60" zoomScaleNormal="60" workbookViewId="0">
      <selection activeCell="B3" sqref="B3:N3"/>
    </sheetView>
  </sheetViews>
  <sheetFormatPr defaultRowHeight="12" x14ac:dyDescent="0.25"/>
  <cols>
    <col min="1" max="1" width="2.140625" style="1" customWidth="1"/>
    <col min="2" max="2" width="7.140625" style="1" bestFit="1" customWidth="1"/>
    <col min="3" max="3" width="64.7109375" style="1" customWidth="1"/>
    <col min="4" max="4" width="15.42578125" style="1" customWidth="1"/>
    <col min="5" max="5" width="22" style="1" customWidth="1"/>
    <col min="6" max="6" width="17.7109375" style="1" customWidth="1"/>
    <col min="7" max="7" width="16.42578125" style="1" customWidth="1"/>
    <col min="8" max="8" width="13.42578125" style="1" bestFit="1" customWidth="1"/>
    <col min="9" max="9" width="13.5703125" style="1" bestFit="1" customWidth="1"/>
    <col min="10" max="10" width="13" style="1" bestFit="1" customWidth="1"/>
    <col min="11" max="12" width="12.7109375" style="1" bestFit="1" customWidth="1"/>
    <col min="13" max="14" width="16.42578125" style="1" bestFit="1" customWidth="1"/>
    <col min="15" max="16384" width="9.140625" style="1"/>
  </cols>
  <sheetData>
    <row r="1" spans="2:14" ht="30" customHeight="1" x14ac:dyDescent="0.25">
      <c r="B1" s="38" t="s">
        <v>82</v>
      </c>
      <c r="C1" s="38"/>
      <c r="D1" s="38"/>
      <c r="E1" s="38"/>
      <c r="F1" s="38"/>
      <c r="G1" s="38"/>
      <c r="H1" s="38"/>
      <c r="I1" s="38"/>
      <c r="J1" s="38"/>
      <c r="K1" s="38"/>
      <c r="L1" s="38"/>
      <c r="M1" s="38"/>
      <c r="N1" s="38"/>
    </row>
    <row r="2" spans="2:14" ht="58.5" customHeight="1" x14ac:dyDescent="0.25">
      <c r="B2" s="37" t="s">
        <v>81</v>
      </c>
      <c r="C2" s="37"/>
      <c r="D2" s="37"/>
      <c r="E2" s="37"/>
      <c r="F2" s="37"/>
      <c r="G2" s="37"/>
      <c r="H2" s="37"/>
      <c r="I2" s="37"/>
      <c r="J2" s="37"/>
      <c r="K2" s="37"/>
      <c r="L2" s="37"/>
      <c r="M2" s="37"/>
      <c r="N2" s="37"/>
    </row>
    <row r="3" spans="2:14" ht="21" thickBot="1" x14ac:dyDescent="0.3">
      <c r="B3" s="42" t="s">
        <v>38</v>
      </c>
      <c r="C3" s="43"/>
      <c r="D3" s="43"/>
      <c r="E3" s="43"/>
      <c r="F3" s="43"/>
      <c r="G3" s="43"/>
      <c r="H3" s="43"/>
      <c r="I3" s="43"/>
      <c r="J3" s="43"/>
      <c r="K3" s="43"/>
      <c r="L3" s="43"/>
      <c r="M3" s="43"/>
      <c r="N3" s="44"/>
    </row>
    <row r="4" spans="2:14" ht="20.25" x14ac:dyDescent="0.25">
      <c r="B4" s="45" t="s">
        <v>32</v>
      </c>
      <c r="C4" s="46"/>
      <c r="D4" s="46"/>
      <c r="E4" s="46"/>
      <c r="F4" s="46"/>
      <c r="G4" s="46"/>
      <c r="H4" s="46"/>
      <c r="I4" s="46"/>
      <c r="J4" s="46"/>
      <c r="K4" s="46"/>
      <c r="L4" s="46"/>
      <c r="M4" s="46"/>
      <c r="N4" s="47"/>
    </row>
    <row r="5" spans="2:14" s="2" customFormat="1" ht="20.25" x14ac:dyDescent="0.25">
      <c r="B5" s="39" t="s">
        <v>0</v>
      </c>
      <c r="C5" s="30" t="s">
        <v>30</v>
      </c>
      <c r="D5" s="40" t="s">
        <v>28</v>
      </c>
      <c r="E5" s="40" t="s">
        <v>29</v>
      </c>
      <c r="F5" s="40" t="s">
        <v>18</v>
      </c>
      <c r="G5" s="28" t="s">
        <v>31</v>
      </c>
      <c r="H5" s="30" t="s">
        <v>13</v>
      </c>
      <c r="I5" s="30" t="s">
        <v>1</v>
      </c>
      <c r="J5" s="30" t="s">
        <v>2</v>
      </c>
      <c r="K5" s="30" t="s">
        <v>3</v>
      </c>
      <c r="L5" s="30" t="s">
        <v>4</v>
      </c>
      <c r="M5" s="48" t="s">
        <v>12</v>
      </c>
      <c r="N5" s="49" t="s">
        <v>11</v>
      </c>
    </row>
    <row r="6" spans="2:14" ht="20.25" x14ac:dyDescent="0.25">
      <c r="B6" s="39"/>
      <c r="C6" s="10" t="s">
        <v>5</v>
      </c>
      <c r="D6" s="41"/>
      <c r="E6" s="41"/>
      <c r="F6" s="41"/>
      <c r="G6" s="29"/>
      <c r="H6" s="4">
        <f>1/1.1</f>
        <v>0.90909090909090906</v>
      </c>
      <c r="I6" s="4">
        <f>1/(1.1)^2</f>
        <v>0.82644628099173545</v>
      </c>
      <c r="J6" s="4">
        <f>1/(1.1)^3</f>
        <v>0.75131480090157754</v>
      </c>
      <c r="K6" s="4">
        <f>1/(1.1)^4</f>
        <v>0.68301345536507052</v>
      </c>
      <c r="L6" s="4">
        <f>1/(1.1)^5</f>
        <v>0.62092132305915493</v>
      </c>
      <c r="M6" s="48"/>
      <c r="N6" s="49"/>
    </row>
    <row r="7" spans="2:14" ht="42" x14ac:dyDescent="0.25">
      <c r="B7" s="11" t="s">
        <v>15</v>
      </c>
      <c r="C7" s="12" t="s">
        <v>46</v>
      </c>
      <c r="D7" s="66"/>
      <c r="E7" s="66"/>
      <c r="F7" s="67">
        <v>2</v>
      </c>
      <c r="G7" s="66">
        <v>200</v>
      </c>
      <c r="H7" s="64" t="s">
        <v>22</v>
      </c>
      <c r="I7" s="64" t="s">
        <v>22</v>
      </c>
      <c r="J7" s="64" t="s">
        <v>22</v>
      </c>
      <c r="K7" s="64" t="s">
        <v>22</v>
      </c>
      <c r="L7" s="64" t="s">
        <v>22</v>
      </c>
      <c r="M7" s="17">
        <f>F7*G7</f>
        <v>400</v>
      </c>
      <c r="N7" s="18">
        <f>M7</f>
        <v>400</v>
      </c>
    </row>
    <row r="8" spans="2:14" ht="42" x14ac:dyDescent="0.25">
      <c r="B8" s="11" t="s">
        <v>26</v>
      </c>
      <c r="C8" s="12" t="s">
        <v>47</v>
      </c>
      <c r="D8" s="66"/>
      <c r="E8" s="66"/>
      <c r="F8" s="67">
        <v>2</v>
      </c>
      <c r="G8" s="66">
        <v>100</v>
      </c>
      <c r="H8" s="64" t="s">
        <v>22</v>
      </c>
      <c r="I8" s="16" t="s">
        <v>22</v>
      </c>
      <c r="J8" s="16" t="s">
        <v>22</v>
      </c>
      <c r="K8" s="16" t="s">
        <v>22</v>
      </c>
      <c r="L8" s="16" t="s">
        <v>22</v>
      </c>
      <c r="M8" s="17">
        <f t="shared" ref="M8:M24" si="0">F8*G8</f>
        <v>200</v>
      </c>
      <c r="N8" s="18">
        <f t="shared" ref="N8:N24" si="1">M8</f>
        <v>200</v>
      </c>
    </row>
    <row r="9" spans="2:14" ht="42" x14ac:dyDescent="0.25">
      <c r="B9" s="11" t="s">
        <v>27</v>
      </c>
      <c r="C9" s="12" t="s">
        <v>48</v>
      </c>
      <c r="D9" s="13"/>
      <c r="E9" s="13"/>
      <c r="F9" s="14">
        <v>2</v>
      </c>
      <c r="G9" s="15">
        <v>100</v>
      </c>
      <c r="H9" s="16" t="s">
        <v>22</v>
      </c>
      <c r="I9" s="16" t="s">
        <v>22</v>
      </c>
      <c r="J9" s="16" t="s">
        <v>22</v>
      </c>
      <c r="K9" s="16" t="s">
        <v>22</v>
      </c>
      <c r="L9" s="16" t="s">
        <v>22</v>
      </c>
      <c r="M9" s="17">
        <f t="shared" si="0"/>
        <v>200</v>
      </c>
      <c r="N9" s="18">
        <f t="shared" si="1"/>
        <v>200</v>
      </c>
    </row>
    <row r="10" spans="2:14" ht="42" x14ac:dyDescent="0.25">
      <c r="B10" s="11" t="s">
        <v>16</v>
      </c>
      <c r="C10" s="12" t="s">
        <v>49</v>
      </c>
      <c r="D10" s="13"/>
      <c r="E10" s="13"/>
      <c r="F10" s="14">
        <v>2</v>
      </c>
      <c r="G10" s="15">
        <v>100</v>
      </c>
      <c r="H10" s="16" t="s">
        <v>22</v>
      </c>
      <c r="I10" s="16" t="s">
        <v>22</v>
      </c>
      <c r="J10" s="16" t="s">
        <v>22</v>
      </c>
      <c r="K10" s="16" t="s">
        <v>22</v>
      </c>
      <c r="L10" s="16" t="s">
        <v>22</v>
      </c>
      <c r="M10" s="17">
        <f>G10</f>
        <v>100</v>
      </c>
      <c r="N10" s="18">
        <f>M10</f>
        <v>100</v>
      </c>
    </row>
    <row r="11" spans="2:14" ht="42" x14ac:dyDescent="0.25">
      <c r="B11" s="11" t="s">
        <v>17</v>
      </c>
      <c r="C11" s="12" t="s">
        <v>50</v>
      </c>
      <c r="D11" s="13"/>
      <c r="E11" s="13"/>
      <c r="F11" s="14">
        <v>4</v>
      </c>
      <c r="G11" s="15">
        <v>10</v>
      </c>
      <c r="H11" s="16" t="s">
        <v>22</v>
      </c>
      <c r="I11" s="16" t="s">
        <v>22</v>
      </c>
      <c r="J11" s="16" t="s">
        <v>22</v>
      </c>
      <c r="K11" s="16" t="s">
        <v>22</v>
      </c>
      <c r="L11" s="16" t="s">
        <v>22</v>
      </c>
      <c r="M11" s="17">
        <f t="shared" si="0"/>
        <v>40</v>
      </c>
      <c r="N11" s="18">
        <f t="shared" si="1"/>
        <v>40</v>
      </c>
    </row>
    <row r="12" spans="2:14" ht="42" x14ac:dyDescent="0.25">
      <c r="B12" s="11" t="s">
        <v>19</v>
      </c>
      <c r="C12" s="12" t="s">
        <v>51</v>
      </c>
      <c r="D12" s="13"/>
      <c r="E12" s="13"/>
      <c r="F12" s="14">
        <v>4</v>
      </c>
      <c r="G12" s="15">
        <v>10</v>
      </c>
      <c r="H12" s="16" t="s">
        <v>22</v>
      </c>
      <c r="I12" s="16" t="s">
        <v>22</v>
      </c>
      <c r="J12" s="16" t="s">
        <v>22</v>
      </c>
      <c r="K12" s="16" t="s">
        <v>22</v>
      </c>
      <c r="L12" s="16" t="s">
        <v>22</v>
      </c>
      <c r="M12" s="17">
        <f t="shared" si="0"/>
        <v>40</v>
      </c>
      <c r="N12" s="18">
        <f t="shared" si="1"/>
        <v>40</v>
      </c>
    </row>
    <row r="13" spans="2:14" ht="210" x14ac:dyDescent="0.25">
      <c r="B13" s="11" t="s">
        <v>20</v>
      </c>
      <c r="C13" s="12" t="s">
        <v>52</v>
      </c>
      <c r="D13" s="13"/>
      <c r="E13" s="13"/>
      <c r="F13" s="14">
        <v>2</v>
      </c>
      <c r="G13" s="15">
        <v>10</v>
      </c>
      <c r="H13" s="16" t="s">
        <v>22</v>
      </c>
      <c r="I13" s="16" t="s">
        <v>22</v>
      </c>
      <c r="J13" s="16" t="s">
        <v>22</v>
      </c>
      <c r="K13" s="16" t="s">
        <v>22</v>
      </c>
      <c r="L13" s="16" t="s">
        <v>22</v>
      </c>
      <c r="M13" s="17">
        <f t="shared" si="0"/>
        <v>20</v>
      </c>
      <c r="N13" s="18">
        <f t="shared" si="1"/>
        <v>20</v>
      </c>
    </row>
    <row r="14" spans="2:14" ht="63" x14ac:dyDescent="0.25">
      <c r="B14" s="11" t="s">
        <v>21</v>
      </c>
      <c r="C14" s="12" t="s">
        <v>53</v>
      </c>
      <c r="D14" s="13"/>
      <c r="E14" s="13"/>
      <c r="F14" s="14">
        <v>2</v>
      </c>
      <c r="G14" s="15">
        <v>10</v>
      </c>
      <c r="H14" s="16" t="s">
        <v>22</v>
      </c>
      <c r="I14" s="16" t="s">
        <v>22</v>
      </c>
      <c r="J14" s="16" t="s">
        <v>22</v>
      </c>
      <c r="K14" s="16" t="s">
        <v>22</v>
      </c>
      <c r="L14" s="16" t="s">
        <v>22</v>
      </c>
      <c r="M14" s="17">
        <f t="shared" si="0"/>
        <v>20</v>
      </c>
      <c r="N14" s="18">
        <f t="shared" si="1"/>
        <v>20</v>
      </c>
    </row>
    <row r="15" spans="2:14" ht="42" x14ac:dyDescent="0.25">
      <c r="B15" s="11" t="s">
        <v>33</v>
      </c>
      <c r="C15" s="12" t="s">
        <v>59</v>
      </c>
      <c r="D15" s="13"/>
      <c r="E15" s="13"/>
      <c r="F15" s="14">
        <v>1</v>
      </c>
      <c r="G15" s="16" t="s">
        <v>22</v>
      </c>
      <c r="H15" s="65">
        <v>100</v>
      </c>
      <c r="I15" s="65">
        <v>100</v>
      </c>
      <c r="J15" s="65">
        <v>100</v>
      </c>
      <c r="K15" s="65">
        <v>100</v>
      </c>
      <c r="L15" s="65">
        <v>100</v>
      </c>
      <c r="M15" s="17">
        <f>SUM(H15:L15)</f>
        <v>500</v>
      </c>
      <c r="N15" s="18">
        <f>($H$6*H15)+($I$6*I15)+($J$6*J15)+($K$6*K15)+($L$6*L15)</f>
        <v>379.07867694084473</v>
      </c>
    </row>
    <row r="16" spans="2:14" ht="42" x14ac:dyDescent="0.25">
      <c r="B16" s="11" t="s">
        <v>34</v>
      </c>
      <c r="C16" s="12" t="s">
        <v>60</v>
      </c>
      <c r="D16" s="13"/>
      <c r="E16" s="13"/>
      <c r="F16" s="14">
        <v>1</v>
      </c>
      <c r="G16" s="16" t="s">
        <v>22</v>
      </c>
      <c r="H16" s="65">
        <v>100</v>
      </c>
      <c r="I16" s="65">
        <v>100</v>
      </c>
      <c r="J16" s="65">
        <v>100</v>
      </c>
      <c r="K16" s="65">
        <v>100</v>
      </c>
      <c r="L16" s="65">
        <v>100</v>
      </c>
      <c r="M16" s="17">
        <f>SUM(H16:L16)</f>
        <v>500</v>
      </c>
      <c r="N16" s="18">
        <f>($H$6*H16)+($I$6*I16)+($J$6*J16)+($K$6*K16)+($L$6*L16)</f>
        <v>379.07867694084473</v>
      </c>
    </row>
    <row r="17" spans="2:14" ht="42" x14ac:dyDescent="0.25">
      <c r="B17" s="11" t="s">
        <v>35</v>
      </c>
      <c r="C17" s="12" t="s">
        <v>61</v>
      </c>
      <c r="D17" s="13"/>
      <c r="E17" s="13"/>
      <c r="F17" s="14">
        <v>1</v>
      </c>
      <c r="G17" s="16" t="s">
        <v>22</v>
      </c>
      <c r="H17" s="65">
        <v>100</v>
      </c>
      <c r="I17" s="65">
        <v>100</v>
      </c>
      <c r="J17" s="65">
        <v>100</v>
      </c>
      <c r="K17" s="65">
        <v>100</v>
      </c>
      <c r="L17" s="65">
        <v>100</v>
      </c>
      <c r="M17" s="17">
        <f>SUM(H17:L17)</f>
        <v>500</v>
      </c>
      <c r="N17" s="18">
        <f>($H$6*H17)+($I$6*I17)+($J$6*J17)+($K$6*K17)+($L$6*L17)</f>
        <v>379.07867694084473</v>
      </c>
    </row>
    <row r="18" spans="2:14" ht="42" x14ac:dyDescent="0.25">
      <c r="B18" s="11" t="s">
        <v>36</v>
      </c>
      <c r="C18" s="12" t="s">
        <v>54</v>
      </c>
      <c r="D18" s="13"/>
      <c r="E18" s="13"/>
      <c r="F18" s="14">
        <v>1</v>
      </c>
      <c r="G18" s="16" t="s">
        <v>22</v>
      </c>
      <c r="H18" s="65">
        <v>100</v>
      </c>
      <c r="I18" s="65">
        <v>100</v>
      </c>
      <c r="J18" s="65">
        <v>100</v>
      </c>
      <c r="K18" s="65">
        <v>100</v>
      </c>
      <c r="L18" s="65">
        <v>100</v>
      </c>
      <c r="M18" s="17">
        <f t="shared" ref="M18:M19" si="2">SUM(H18:L18)</f>
        <v>500</v>
      </c>
      <c r="N18" s="18">
        <f t="shared" ref="N18:N19" si="3">($H$6*H18)+($I$6*I18)+($J$6*J18)+($K$6*K18)+($L$6*L18)</f>
        <v>379.07867694084473</v>
      </c>
    </row>
    <row r="19" spans="2:14" ht="21" x14ac:dyDescent="0.25">
      <c r="B19" s="11" t="s">
        <v>37</v>
      </c>
      <c r="C19" s="12" t="s">
        <v>55</v>
      </c>
      <c r="D19" s="13"/>
      <c r="E19" s="13"/>
      <c r="F19" s="14">
        <v>1</v>
      </c>
      <c r="G19" s="16" t="s">
        <v>22</v>
      </c>
      <c r="H19" s="65">
        <v>100</v>
      </c>
      <c r="I19" s="65">
        <v>100</v>
      </c>
      <c r="J19" s="65">
        <v>100</v>
      </c>
      <c r="K19" s="65">
        <v>100</v>
      </c>
      <c r="L19" s="65">
        <v>100</v>
      </c>
      <c r="M19" s="17">
        <f t="shared" si="2"/>
        <v>500</v>
      </c>
      <c r="N19" s="18">
        <f t="shared" si="3"/>
        <v>379.07867694084473</v>
      </c>
    </row>
    <row r="20" spans="2:14" ht="189" x14ac:dyDescent="0.25">
      <c r="B20" s="11" t="s">
        <v>39</v>
      </c>
      <c r="C20" s="12" t="s">
        <v>56</v>
      </c>
      <c r="D20" s="13"/>
      <c r="E20" s="13"/>
      <c r="F20" s="14">
        <v>6</v>
      </c>
      <c r="G20" s="15">
        <v>10</v>
      </c>
      <c r="H20" s="16"/>
      <c r="I20" s="16"/>
      <c r="J20" s="16"/>
      <c r="K20" s="16"/>
      <c r="L20" s="16"/>
      <c r="M20" s="17">
        <f t="shared" si="0"/>
        <v>60</v>
      </c>
      <c r="N20" s="18">
        <f t="shared" si="1"/>
        <v>60</v>
      </c>
    </row>
    <row r="21" spans="2:14" ht="21" x14ac:dyDescent="0.25">
      <c r="B21" s="11" t="s">
        <v>40</v>
      </c>
      <c r="C21" s="12" t="s">
        <v>57</v>
      </c>
      <c r="D21" s="13"/>
      <c r="E21" s="13"/>
      <c r="F21" s="14">
        <v>20</v>
      </c>
      <c r="G21" s="15">
        <v>10</v>
      </c>
      <c r="H21" s="16"/>
      <c r="I21" s="16"/>
      <c r="J21" s="16"/>
      <c r="K21" s="16"/>
      <c r="L21" s="16"/>
      <c r="M21" s="17">
        <f t="shared" ref="M21:M22" si="4">F21*G21</f>
        <v>200</v>
      </c>
      <c r="N21" s="18">
        <f t="shared" ref="N21:N22" si="5">M21</f>
        <v>200</v>
      </c>
    </row>
    <row r="22" spans="2:14" ht="21" x14ac:dyDescent="0.25">
      <c r="B22" s="11" t="s">
        <v>42</v>
      </c>
      <c r="C22" s="12" t="s">
        <v>58</v>
      </c>
      <c r="D22" s="13"/>
      <c r="E22" s="13"/>
      <c r="F22" s="14">
        <v>1</v>
      </c>
      <c r="G22" s="15">
        <v>10</v>
      </c>
      <c r="H22" s="16"/>
      <c r="I22" s="16"/>
      <c r="J22" s="16"/>
      <c r="K22" s="16"/>
      <c r="L22" s="16"/>
      <c r="M22" s="17">
        <f t="shared" si="4"/>
        <v>10</v>
      </c>
      <c r="N22" s="18">
        <f t="shared" si="5"/>
        <v>10</v>
      </c>
    </row>
    <row r="23" spans="2:14" ht="63" x14ac:dyDescent="0.25">
      <c r="B23" s="11" t="s">
        <v>43</v>
      </c>
      <c r="C23" s="12" t="s">
        <v>77</v>
      </c>
      <c r="D23" s="13"/>
      <c r="E23" s="13"/>
      <c r="F23" s="14">
        <v>1</v>
      </c>
      <c r="G23" s="15">
        <v>10</v>
      </c>
      <c r="H23" s="16"/>
      <c r="I23" s="16"/>
      <c r="J23" s="16"/>
      <c r="K23" s="16"/>
      <c r="L23" s="16"/>
      <c r="M23" s="17">
        <f t="shared" ref="M23" si="6">F23*G23</f>
        <v>10</v>
      </c>
      <c r="N23" s="18">
        <f t="shared" ref="N23" si="7">M23</f>
        <v>10</v>
      </c>
    </row>
    <row r="24" spans="2:14" ht="20.25" x14ac:dyDescent="0.25">
      <c r="B24" s="11" t="s">
        <v>78</v>
      </c>
      <c r="C24" s="19" t="s">
        <v>62</v>
      </c>
      <c r="D24" s="13"/>
      <c r="E24" s="13"/>
      <c r="F24" s="14">
        <v>1</v>
      </c>
      <c r="G24" s="20">
        <f>'BUYBACK ITEMS'!H16</f>
        <v>20</v>
      </c>
      <c r="H24" s="16" t="s">
        <v>22</v>
      </c>
      <c r="I24" s="16" t="s">
        <v>22</v>
      </c>
      <c r="J24" s="16" t="s">
        <v>22</v>
      </c>
      <c r="K24" s="16" t="s">
        <v>22</v>
      </c>
      <c r="L24" s="16" t="s">
        <v>22</v>
      </c>
      <c r="M24" s="17">
        <f t="shared" si="0"/>
        <v>20</v>
      </c>
      <c r="N24" s="18">
        <f t="shared" si="1"/>
        <v>20</v>
      </c>
    </row>
    <row r="25" spans="2:14" ht="20.25" x14ac:dyDescent="0.25">
      <c r="B25" s="33" t="s">
        <v>79</v>
      </c>
      <c r="C25" s="34"/>
      <c r="D25" s="34"/>
      <c r="E25" s="34"/>
      <c r="F25" s="34"/>
      <c r="G25" s="34"/>
      <c r="H25" s="34"/>
      <c r="I25" s="34"/>
      <c r="J25" s="34"/>
      <c r="K25" s="34"/>
      <c r="L25" s="34"/>
      <c r="M25" s="21">
        <f>SUM(M7:M23)-M24</f>
        <v>3780</v>
      </c>
      <c r="N25" s="22" t="s">
        <v>22</v>
      </c>
    </row>
    <row r="26" spans="2:14" ht="21" thickBot="1" x14ac:dyDescent="0.3">
      <c r="B26" s="35" t="s">
        <v>14</v>
      </c>
      <c r="C26" s="36"/>
      <c r="D26" s="36"/>
      <c r="E26" s="36"/>
      <c r="F26" s="36"/>
      <c r="G26" s="36"/>
      <c r="H26" s="36"/>
      <c r="I26" s="36"/>
      <c r="J26" s="36"/>
      <c r="K26" s="36"/>
      <c r="L26" s="36"/>
      <c r="M26" s="23" t="s">
        <v>23</v>
      </c>
      <c r="N26" s="24">
        <f>SUM(N7:N23)-N24</f>
        <v>3175.3933847042231</v>
      </c>
    </row>
    <row r="27" spans="2:14" ht="15" x14ac:dyDescent="0.25">
      <c r="B27" s="50"/>
      <c r="C27" s="50"/>
      <c r="D27" s="50"/>
      <c r="E27" s="50"/>
      <c r="F27" s="50"/>
      <c r="G27" s="50"/>
      <c r="H27" s="50"/>
      <c r="I27" s="50"/>
      <c r="J27" s="50"/>
      <c r="K27" s="50"/>
      <c r="L27" s="50"/>
      <c r="M27" s="50"/>
      <c r="N27" s="50"/>
    </row>
    <row r="28" spans="2:14" ht="14.25" x14ac:dyDescent="0.25">
      <c r="B28" s="51"/>
      <c r="C28" s="51"/>
      <c r="D28" s="51"/>
      <c r="E28" s="51"/>
      <c r="F28" s="51"/>
      <c r="G28" s="51"/>
      <c r="H28" s="51"/>
      <c r="I28" s="51"/>
      <c r="J28" s="51"/>
      <c r="K28" s="51"/>
      <c r="L28" s="51"/>
      <c r="M28" s="51"/>
      <c r="N28" s="51"/>
    </row>
    <row r="29" spans="2:14" s="25" customFormat="1" ht="15" x14ac:dyDescent="0.25">
      <c r="C29" s="26" t="s">
        <v>24</v>
      </c>
      <c r="D29" s="26"/>
      <c r="E29" s="26"/>
      <c r="F29" s="26"/>
      <c r="G29" s="26"/>
      <c r="H29" s="26"/>
    </row>
    <row r="30" spans="2:14" s="25" customFormat="1" ht="15" x14ac:dyDescent="0.25">
      <c r="C30" s="27" t="s">
        <v>25</v>
      </c>
      <c r="D30" s="27"/>
      <c r="E30" s="27"/>
      <c r="F30" s="27"/>
      <c r="G30" s="27"/>
      <c r="H30" s="27"/>
      <c r="I30" s="27"/>
      <c r="J30" s="27"/>
      <c r="K30" s="27"/>
    </row>
    <row r="31" spans="2:14" ht="15" x14ac:dyDescent="0.25">
      <c r="B31" s="68"/>
      <c r="C31" s="68"/>
      <c r="D31" s="68"/>
      <c r="E31" s="68"/>
      <c r="F31" s="68"/>
      <c r="G31" s="68"/>
      <c r="H31" s="68"/>
      <c r="I31" s="68"/>
      <c r="J31" s="68"/>
      <c r="K31" s="68"/>
      <c r="L31" s="68"/>
      <c r="M31" s="69"/>
      <c r="N31" s="69"/>
    </row>
    <row r="32" spans="2:14" ht="15" x14ac:dyDescent="0.25">
      <c r="B32" s="70" t="s">
        <v>6</v>
      </c>
      <c r="C32" s="70"/>
      <c r="D32" s="71"/>
      <c r="E32" s="71"/>
      <c r="F32" s="71"/>
      <c r="G32" s="71"/>
      <c r="H32" s="70" t="s">
        <v>7</v>
      </c>
      <c r="I32" s="70"/>
      <c r="J32" s="68"/>
      <c r="K32" s="68"/>
      <c r="L32" s="68"/>
      <c r="M32" s="69"/>
      <c r="N32" s="69"/>
    </row>
    <row r="33" spans="2:14" ht="15" x14ac:dyDescent="0.25">
      <c r="B33" s="68"/>
      <c r="C33" s="68"/>
      <c r="D33" s="68"/>
      <c r="E33" s="68"/>
      <c r="F33" s="68"/>
      <c r="G33" s="68"/>
      <c r="H33" s="70" t="s">
        <v>8</v>
      </c>
      <c r="I33" s="70"/>
      <c r="J33" s="68"/>
      <c r="K33" s="68"/>
      <c r="L33" s="68"/>
      <c r="M33" s="69"/>
      <c r="N33" s="69"/>
    </row>
    <row r="34" spans="2:14" ht="15" x14ac:dyDescent="0.25">
      <c r="B34" s="70" t="s">
        <v>9</v>
      </c>
      <c r="C34" s="70"/>
      <c r="D34" s="71"/>
      <c r="E34" s="71"/>
      <c r="F34" s="71"/>
      <c r="G34" s="71"/>
      <c r="H34" s="70" t="s">
        <v>10</v>
      </c>
      <c r="I34" s="70"/>
      <c r="J34" s="68"/>
      <c r="K34" s="68"/>
      <c r="L34" s="68"/>
      <c r="M34" s="69"/>
      <c r="N34" s="69"/>
    </row>
    <row r="35" spans="2:14" ht="15" x14ac:dyDescent="0.25">
      <c r="B35" s="69"/>
      <c r="C35" s="69"/>
      <c r="D35" s="69"/>
      <c r="E35" s="69"/>
      <c r="F35" s="69"/>
      <c r="G35" s="69"/>
      <c r="H35" s="69"/>
      <c r="I35" s="69"/>
      <c r="J35" s="69"/>
      <c r="K35" s="69"/>
      <c r="L35" s="69"/>
      <c r="M35" s="69"/>
      <c r="N35" s="69"/>
    </row>
  </sheetData>
  <sheetProtection password="EE07" sheet="1" objects="1" scenarios="1" selectLockedCells="1"/>
  <mergeCells count="19">
    <mergeCell ref="B27:N27"/>
    <mergeCell ref="H33:I33"/>
    <mergeCell ref="B34:C34"/>
    <mergeCell ref="H34:I34"/>
    <mergeCell ref="B28:N28"/>
    <mergeCell ref="B32:C32"/>
    <mergeCell ref="H32:I32"/>
    <mergeCell ref="B25:L25"/>
    <mergeCell ref="B26:L26"/>
    <mergeCell ref="B2:N2"/>
    <mergeCell ref="B1:N1"/>
    <mergeCell ref="B5:B6"/>
    <mergeCell ref="F5:F6"/>
    <mergeCell ref="B3:N3"/>
    <mergeCell ref="B4:N4"/>
    <mergeCell ref="M5:M6"/>
    <mergeCell ref="N5:N6"/>
    <mergeCell ref="D5:D6"/>
    <mergeCell ref="E5:E6"/>
  </mergeCells>
  <conditionalFormatting sqref="I8:L10">
    <cfRule type="cellIs" dxfId="2" priority="13" stopIfTrue="1" operator="equal">
      <formula>"QUOTE FOR ALL ITEMS"</formula>
    </cfRule>
  </conditionalFormatting>
  <conditionalFormatting sqref="M26:N26 M25">
    <cfRule type="cellIs" dxfId="1" priority="7" stopIfTrue="1" operator="equal">
      <formula>"QUOTE FOR ALL ITEMS"</formula>
    </cfRule>
  </conditionalFormatting>
  <conditionalFormatting sqref="N25">
    <cfRule type="cellIs" dxfId="0" priority="6" stopIfTrue="1" operator="equal">
      <formula>"QUOTE FOR ALL ITEMS"</formula>
    </cfRule>
  </conditionalFormatting>
  <pageMargins left="0.23622047244094491" right="0.23622047244094491" top="0.74803149606299213" bottom="0.74803149606299213" header="0.31496062992125984" footer="0.31496062992125984"/>
  <pageSetup paperSize="9" scale="62" fitToHeight="0" orientation="landscape" r:id="rId1"/>
  <ignoredErrors>
    <ignoredError sqref="M17:N17 M10" formula="1"/>
    <ignoredError sqref="G2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6"/>
  <sheetViews>
    <sheetView zoomScale="70" zoomScaleNormal="70" workbookViewId="0">
      <selection activeCell="B3" sqref="B3:H3"/>
    </sheetView>
  </sheetViews>
  <sheetFormatPr defaultRowHeight="15" x14ac:dyDescent="0.25"/>
  <cols>
    <col min="1" max="1" width="2" style="9" customWidth="1"/>
    <col min="2" max="2" width="7.140625" style="9" bestFit="1" customWidth="1"/>
    <col min="3" max="3" width="55" style="9" customWidth="1"/>
    <col min="4" max="4" width="16.5703125" style="9" customWidth="1"/>
    <col min="5" max="5" width="37.85546875" style="9" customWidth="1"/>
    <col min="6" max="6" width="17.7109375" style="9" customWidth="1"/>
    <col min="7" max="7" width="8.5703125" style="9" customWidth="1"/>
    <col min="8" max="8" width="19.28515625" style="9" customWidth="1"/>
    <col min="9" max="16384" width="9.140625" style="9"/>
  </cols>
  <sheetData>
    <row r="1" spans="2:8" ht="20.25" x14ac:dyDescent="0.25">
      <c r="B1" s="56" t="s">
        <v>82</v>
      </c>
      <c r="C1" s="57"/>
      <c r="D1" s="57"/>
      <c r="E1" s="57"/>
      <c r="F1" s="57"/>
      <c r="G1" s="57"/>
      <c r="H1" s="57"/>
    </row>
    <row r="2" spans="2:8" ht="44.25" customHeight="1" x14ac:dyDescent="0.25">
      <c r="B2" s="56" t="s">
        <v>83</v>
      </c>
      <c r="C2" s="56"/>
      <c r="D2" s="56"/>
      <c r="E2" s="56"/>
      <c r="F2" s="56"/>
      <c r="G2" s="56"/>
      <c r="H2" s="56"/>
    </row>
    <row r="3" spans="2:8" ht="21" thickBot="1" x14ac:dyDescent="0.3">
      <c r="B3" s="58" t="s">
        <v>38</v>
      </c>
      <c r="C3" s="59"/>
      <c r="D3" s="59"/>
      <c r="E3" s="59"/>
      <c r="F3" s="59"/>
      <c r="G3" s="59"/>
      <c r="H3" s="59"/>
    </row>
    <row r="4" spans="2:8" ht="20.25" x14ac:dyDescent="0.25">
      <c r="B4" s="60" t="s">
        <v>41</v>
      </c>
      <c r="C4" s="61"/>
      <c r="D4" s="61"/>
      <c r="E4" s="61"/>
      <c r="F4" s="61"/>
      <c r="G4" s="61"/>
      <c r="H4" s="61"/>
    </row>
    <row r="5" spans="2:8" ht="20.25" x14ac:dyDescent="0.25">
      <c r="B5" s="62" t="s">
        <v>0</v>
      </c>
      <c r="C5" s="32" t="s">
        <v>30</v>
      </c>
      <c r="D5" s="54" t="s">
        <v>28</v>
      </c>
      <c r="E5" s="54" t="s">
        <v>29</v>
      </c>
      <c r="F5" s="54" t="s">
        <v>44</v>
      </c>
      <c r="G5" s="54" t="s">
        <v>18</v>
      </c>
      <c r="H5" s="63" t="s">
        <v>12</v>
      </c>
    </row>
    <row r="6" spans="2:8" ht="20.25" x14ac:dyDescent="0.25">
      <c r="B6" s="62"/>
      <c r="C6" s="3" t="s">
        <v>5</v>
      </c>
      <c r="D6" s="55"/>
      <c r="E6" s="55"/>
      <c r="F6" s="55"/>
      <c r="G6" s="55"/>
      <c r="H6" s="63"/>
    </row>
    <row r="7" spans="2:8" ht="21" x14ac:dyDescent="0.35">
      <c r="B7" s="8" t="s">
        <v>15</v>
      </c>
      <c r="C7" s="5" t="s">
        <v>65</v>
      </c>
      <c r="D7" s="5" t="s">
        <v>71</v>
      </c>
      <c r="E7" s="7" t="s">
        <v>72</v>
      </c>
      <c r="F7" s="72">
        <v>1</v>
      </c>
      <c r="G7" s="5">
        <v>2</v>
      </c>
      <c r="H7" s="6">
        <f t="shared" ref="H7:H15" si="0">F7*G7</f>
        <v>2</v>
      </c>
    </row>
    <row r="8" spans="2:8" ht="21" x14ac:dyDescent="0.35">
      <c r="B8" s="8" t="s">
        <v>26</v>
      </c>
      <c r="C8" s="5" t="s">
        <v>66</v>
      </c>
      <c r="D8" s="5" t="s">
        <v>71</v>
      </c>
      <c r="E8" s="7" t="s">
        <v>73</v>
      </c>
      <c r="F8" s="72">
        <v>1</v>
      </c>
      <c r="G8" s="5">
        <v>2</v>
      </c>
      <c r="H8" s="6">
        <f t="shared" si="0"/>
        <v>2</v>
      </c>
    </row>
    <row r="9" spans="2:8" ht="21" x14ac:dyDescent="0.35">
      <c r="B9" s="8" t="s">
        <v>27</v>
      </c>
      <c r="C9" s="5" t="s">
        <v>67</v>
      </c>
      <c r="D9" s="5" t="s">
        <v>71</v>
      </c>
      <c r="E9" s="7" t="s">
        <v>73</v>
      </c>
      <c r="F9" s="72">
        <v>1</v>
      </c>
      <c r="G9" s="5">
        <v>2</v>
      </c>
      <c r="H9" s="6">
        <f t="shared" si="0"/>
        <v>2</v>
      </c>
    </row>
    <row r="10" spans="2:8" ht="21" x14ac:dyDescent="0.35">
      <c r="B10" s="8" t="s">
        <v>16</v>
      </c>
      <c r="C10" s="5" t="s">
        <v>68</v>
      </c>
      <c r="D10" s="5" t="s">
        <v>64</v>
      </c>
      <c r="E10" s="7" t="s">
        <v>80</v>
      </c>
      <c r="F10" s="72">
        <v>1</v>
      </c>
      <c r="G10" s="5">
        <v>2</v>
      </c>
      <c r="H10" s="6">
        <f t="shared" si="0"/>
        <v>2</v>
      </c>
    </row>
    <row r="11" spans="2:8" ht="21" x14ac:dyDescent="0.35">
      <c r="B11" s="8" t="s">
        <v>17</v>
      </c>
      <c r="C11" s="5" t="s">
        <v>69</v>
      </c>
      <c r="D11" s="5" t="s">
        <v>64</v>
      </c>
      <c r="E11" s="7" t="s">
        <v>63</v>
      </c>
      <c r="F11" s="72">
        <v>1</v>
      </c>
      <c r="G11" s="5">
        <v>2</v>
      </c>
      <c r="H11" s="6">
        <f t="shared" si="0"/>
        <v>2</v>
      </c>
    </row>
    <row r="12" spans="2:8" ht="21" x14ac:dyDescent="0.35">
      <c r="B12" s="8" t="s">
        <v>19</v>
      </c>
      <c r="C12" s="5" t="s">
        <v>70</v>
      </c>
      <c r="D12" s="5" t="s">
        <v>64</v>
      </c>
      <c r="E12" s="7" t="s">
        <v>63</v>
      </c>
      <c r="F12" s="72">
        <v>1</v>
      </c>
      <c r="G12" s="5">
        <v>2</v>
      </c>
      <c r="H12" s="6">
        <f t="shared" si="0"/>
        <v>2</v>
      </c>
    </row>
    <row r="13" spans="2:8" ht="21" x14ac:dyDescent="0.35">
      <c r="B13" s="8" t="s">
        <v>20</v>
      </c>
      <c r="C13" s="5" t="s">
        <v>74</v>
      </c>
      <c r="D13" s="5"/>
      <c r="E13" s="7"/>
      <c r="F13" s="72">
        <v>1</v>
      </c>
      <c r="G13" s="5">
        <v>3</v>
      </c>
      <c r="H13" s="6">
        <f t="shared" si="0"/>
        <v>3</v>
      </c>
    </row>
    <row r="14" spans="2:8" ht="21" x14ac:dyDescent="0.35">
      <c r="B14" s="8" t="s">
        <v>21</v>
      </c>
      <c r="C14" s="5" t="s">
        <v>75</v>
      </c>
      <c r="D14" s="5"/>
      <c r="E14" s="7"/>
      <c r="F14" s="72">
        <v>1</v>
      </c>
      <c r="G14" s="5">
        <v>1</v>
      </c>
      <c r="H14" s="6">
        <f t="shared" si="0"/>
        <v>1</v>
      </c>
    </row>
    <row r="15" spans="2:8" ht="40.5" x14ac:dyDescent="0.35">
      <c r="B15" s="8" t="s">
        <v>33</v>
      </c>
      <c r="C15" s="5" t="s">
        <v>76</v>
      </c>
      <c r="D15" s="5"/>
      <c r="E15" s="7"/>
      <c r="F15" s="72">
        <v>1</v>
      </c>
      <c r="G15" s="5">
        <v>4</v>
      </c>
      <c r="H15" s="6">
        <f t="shared" si="0"/>
        <v>4</v>
      </c>
    </row>
    <row r="16" spans="2:8" ht="20.25" x14ac:dyDescent="0.25">
      <c r="B16" s="52" t="s">
        <v>45</v>
      </c>
      <c r="C16" s="53"/>
      <c r="D16" s="53"/>
      <c r="E16" s="53"/>
      <c r="F16" s="53"/>
      <c r="G16" s="31">
        <f>SUM(G7:G15)</f>
        <v>20</v>
      </c>
      <c r="H16" s="6">
        <f>SUM(H7:H15)</f>
        <v>20</v>
      </c>
    </row>
  </sheetData>
  <sheetProtection password="EE07" sheet="1" objects="1" scenarios="1" selectLockedCells="1"/>
  <mergeCells count="11">
    <mergeCell ref="B16:F16"/>
    <mergeCell ref="F5:F6"/>
    <mergeCell ref="B1:H1"/>
    <mergeCell ref="B2:H2"/>
    <mergeCell ref="B3:H3"/>
    <mergeCell ref="B4:H4"/>
    <mergeCell ref="B5:B6"/>
    <mergeCell ref="D5:D6"/>
    <mergeCell ref="E5:E6"/>
    <mergeCell ref="G5:G6"/>
    <mergeCell ref="H5:H6"/>
  </mergeCells>
  <pageMargins left="0.70866141732283472" right="0.70866141732283472" top="0.74803149606299213" bottom="0.74803149606299213" header="0.31496062992125984" footer="0.31496062992125984"/>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Firewall</vt:lpstr>
      <vt:lpstr>BUYBACK ITEMS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Rajan. Rane</dc:creator>
  <cp:lastModifiedBy>CHARAN</cp:lastModifiedBy>
  <cp:lastPrinted>2021-12-14T11:15:46Z</cp:lastPrinted>
  <dcterms:created xsi:type="dcterms:W3CDTF">2015-08-13T06:45:58Z</dcterms:created>
  <dcterms:modified xsi:type="dcterms:W3CDTF">2022-10-21T10:07:36Z</dcterms:modified>
</cp:coreProperties>
</file>